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8835" activeTab="0"/>
  </bookViews>
  <sheets>
    <sheet name="Ampop 2019" sheetId="1" r:id="rId1"/>
    <sheet name="RD 2019 (2)" sheetId="2" r:id="rId2"/>
    <sheet name="BELARUS N 2019" sheetId="3" r:id="rId3"/>
    <sheet name="YKPAina 2019" sheetId="4" r:id="rId4"/>
    <sheet name="China N 2019" sheetId="5" r:id="rId5"/>
    <sheet name="AMN2019" sheetId="6" r:id="rId6"/>
    <sheet name="Ipan N 2019 " sheetId="7" r:id="rId7"/>
    <sheet name="Vrastan N 2019" sheetId="8" r:id="rId8"/>
    <sheet name="HUNASTA 2019" sheetId="9" r:id="rId9"/>
    <sheet name="Germania N 2019" sheetId="10" r:id="rId10"/>
    <sheet name="Ֆրանսիա N 2019" sheetId="11" r:id="rId11"/>
    <sheet name="Libana 2019 " sheetId="12" r:id="rId12"/>
    <sheet name="Kazastan 2019" sheetId="13" r:id="rId13"/>
    <sheet name="HAPK 2019" sheetId="14" r:id="rId14"/>
    <sheet name="NATO petakan 2019" sheetId="15" r:id="rId15"/>
    <sheet name="NATO spa N 2019" sheetId="16" r:id="rId16"/>
    <sheet name="Evpona N 2019 " sheetId="17" r:id="rId17"/>
    <sheet name="MAKMN2019)" sheetId="18" r:id="rId18"/>
    <sheet name="RD 2019ognakan)" sheetId="19" r:id="rId19"/>
  </sheets>
  <definedNames/>
  <calcPr fullCalcOnLoad="1"/>
</workbook>
</file>

<file path=xl/sharedStrings.xml><?xml version="1.0" encoding="utf-8"?>
<sst xmlns="http://schemas.openxmlformats.org/spreadsheetml/2006/main" count="1012" uniqueCount="274">
  <si>
    <t xml:space="preserve">                          </t>
  </si>
  <si>
    <t>Ð³Û³ëï³ÝÇ Ð³Ýñ³å»ïáõÃÛ³Ý</t>
  </si>
  <si>
    <t>å³ßïå³ÝáõÃÛ³Ý Ý³Ë³ñ³ñÇ</t>
  </si>
  <si>
    <t xml:space="preserve">                     </t>
  </si>
  <si>
    <t xml:space="preserve">                        </t>
  </si>
  <si>
    <t>N______Ññ³Ù³ÝÇ</t>
  </si>
  <si>
    <t>²ØÜ ¹áÉ³ñ</t>
  </si>
  <si>
    <t xml:space="preserve">    ³Û¹ ÃíáõÙ`</t>
  </si>
  <si>
    <t xml:space="preserve">     - µÝ³Ï³ñ³ÝÇ í³ñÓ³Ï³ÉáõÙ</t>
  </si>
  <si>
    <t xml:space="preserve">     - ·ñ³ë»ÝÛ³Ï³ÛÇÝ ¨ ïÝï»ë³Ï³Ý Í³Ëë»ñ</t>
  </si>
  <si>
    <t xml:space="preserve">     - ·áñÍáõÕÙ³Ý Í³Ëë»ñ</t>
  </si>
  <si>
    <t xml:space="preserve">     - Ý»ñÏ³Û³óáõóã³Ï³Ý Í³Ëë»ñ</t>
  </si>
  <si>
    <t>5. ÀÜï³ÝÇùÇ ³Ý¹³ÙÝ»ñÇ ÷áËÑ³ïáõóÙ³Ý Í³Ëë»ñÇ Ñ³ßí³ñÏª</t>
  </si>
  <si>
    <t xml:space="preserve">    2856 ²ØÜ ¹áÉ³ñ (1 Ù³ñ¹ x  2381 ²ØÜ ¹áÉ³ñ x 10% x 12³ÙÇë ):</t>
  </si>
  <si>
    <t>6. Ü³Ë³ï»ëí³ÍÇ ÝÏ³ïÙ³Ùµ  ãû·ï³·áñÍí³Í ÙÇçáóÝ»ñÁ ÙÛáõë Ñá¹í³ÍÝ»ñÇÝ Ï³ñáÕ »Ý áõÕÕí»É</t>
  </si>
  <si>
    <t xml:space="preserve">    ÐÐ å³ßïå³ÝáõÃÛ³Ý Ý³Ë³ñ³ñÇ Ñ³Ù³Ó³ÛÝáõÃÛ³Ùµ, ë³ÑÙ³Ýí³Í Ï³ñ·áí ÷á÷áËáõÃÛáõÝÝ»ñÇ </t>
  </si>
  <si>
    <t xml:space="preserve">     Ï³ï³ñÙ³Ý ¹»åùáõÙ:</t>
  </si>
  <si>
    <t xml:space="preserve">7. §Ð³ßí³å³Ñ³Ï³Ý Ñ³ßí³éÙ³Ý Ù³ëÇÝ¦ ÐÐ ûñ»ÝùÇ 17-ñ¹ Ñá¹í³ÍÇ Ñ³Ù³Ó³ÛÝ ÐÐ ³ñï³ùÇÝ ·áñÍ»ñÇ </t>
  </si>
  <si>
    <t xml:space="preserve">    Ý³Ë³ñ³ñáõÃÛ³Ý 2000 Ãí³Ï³ÝÇ ë»åï»Ùµ»ñÇ 18-Ç N609 Ññ³Ù³Ýáí Ñ³ëï³ïí³Í Ï³ñ·áí</t>
  </si>
  <si>
    <t xml:space="preserve">    ³ÝóÏ³óí³Í ·áõÛù³·ñÙ³Ý ÷³ëï³ÃÕÃ»ñÇ ¨ ¹áõñë ·ñÙ³Ý ³Ïï»ñÇ ûñÇÝ³ÏÝ»ñÁ </t>
  </si>
  <si>
    <t xml:space="preserve">    Ý»ñÏ³Û³óíáõÙ »Ý ÐÐ äÜ ü´ ¨ ä í³ñãáõÃÛáõÝ:</t>
  </si>
  <si>
    <t xml:space="preserve">     - áõëÙ³Ý í³ñÓ³í×³ñ</t>
  </si>
  <si>
    <t xml:space="preserve">    å³Ï³ë»óí»É ¿ ÁÝ¹³Ù»ÝÁ, ³Û¹ ÃíáõÙ`</t>
  </si>
  <si>
    <t xml:space="preserve">    ÁÝ¹ áñáõÙ ³í»É³óí»É »Ýª ÁÝ¹³Ù»ÝÁ, ³Û¹ ÃíáõÙ`</t>
  </si>
  <si>
    <t>»íñá</t>
  </si>
  <si>
    <t xml:space="preserve">     - ÁÝï³ÝÇùÇ ³Ý¹³ÙÝ»ñÇ Í³Ëë»ñÇ ÷áË.</t>
  </si>
  <si>
    <t xml:space="preserve">     - ³íïáÙ»ù»Ý³ÛÇ ³å³Ñáí³·ñáõÙ</t>
  </si>
  <si>
    <t xml:space="preserve">5. ÀÜï³ÝÇùÇ ³Ý¹³ÙÝ»ñÇ ÷áËÑ³ïáõóÙ³Ý Í³Ëë»ñÇ Ñ³ßí³ñÏª  </t>
  </si>
  <si>
    <t xml:space="preserve">    Ý³Ë³ñ³ñáõÃÛ³Ý 2000 Ãí³Ï³ÝÇ ë»åï»Ùµ»ñÇ 18-Ç N609 Ññ³Ù³Ýáí Ñ³ëï³ïí³Í Ï³ñ·áí </t>
  </si>
  <si>
    <t>ÐÐ äÜ ¶ÈÊ²ìàð üÆÜ²ÜêÆêî - ü´ ºì ä ì²ðâàôÂÚ²Ü äºî</t>
  </si>
  <si>
    <t xml:space="preserve">   5950 ²ØÜ ¹áÉ³ñ (3 Ù³ñ¹ x 1653 ²ØÜ ¹áÉ³ñ x 10% x 12³ÙÇë ):</t>
  </si>
  <si>
    <t xml:space="preserve">     - ³íïáÙ»ù»Ý³ÛÇ å³Ñå³ÝáõÙ</t>
  </si>
  <si>
    <t xml:space="preserve">     å³Ï³ë»óí»É »Ý ÁÝ¹³Ù»ÝÁ, ³Û¹ ÃíáõÙª</t>
  </si>
  <si>
    <t xml:space="preserve">     - ³íïáÙ»ù»Ý³Ý»ñÇ å³Ñå³ÝáõÙ </t>
  </si>
  <si>
    <t xml:space="preserve">     - ³íïáÙ»ù»Ý³Ý»ñÇ ³å³Ñáí³·ñáõÙ</t>
  </si>
  <si>
    <t xml:space="preserve">     - Ï³åÇ Í³é³ÛáõÃÛáõÝÝ»ñÇ í×³ñÝ»ñ</t>
  </si>
  <si>
    <t xml:space="preserve">     - ·áñÍáõÕáõÙÝ»ñ ¨ Í³é³ÛáÕ³Ï³Ý áõÕ¨áñáõÃÛáõÝÝ»ñ</t>
  </si>
  <si>
    <t xml:space="preserve">     - µÅßÏ³Ï³Ý ³å³Ñáí³·ñáõÃÛáõÝ</t>
  </si>
  <si>
    <t>Ð³í»Éí³Í N 4/1</t>
  </si>
  <si>
    <t>2009Ã. Ñ³ëï³ïí³Í Ý³Ë³Ñ³ßÇí</t>
  </si>
  <si>
    <t>3.ÐÐ Ï³é³í³ñáõÃÛ³Ý 2005Ã. ¹»Ïï»Ùµ»ñÇ 29-Ç N 2335-Ü áñáßÙ³Ý Ñ³Ù³Ó³ÛÝ µÝ³Ï³ñ³ÝÇ í³ñÓ³Ï³ÉÙ³Ý</t>
  </si>
  <si>
    <t xml:space="preserve">     - ²ßË³ï³í³ñÓ ¨ ³Ùë³Ï³Ý Í³Ëë»ñÇ 
    ÷áËÑ³ïáõóáõÙÝ»ñ</t>
  </si>
  <si>
    <t xml:space="preserve">  1984 ²ØÜ ¹áÉ³ñ (1 Ù³ñ¹ x 1653 ²ØÜ ¹áÉ³ñ x 10% x 12³ÙÇë )</t>
  </si>
  <si>
    <t xml:space="preserve">     ³Û¹ ÃíáõÙª</t>
  </si>
  <si>
    <t>2010Ã. ___________________</t>
  </si>
  <si>
    <t xml:space="preserve">      å³Ï³ë»óí»É »Ý ÁÝ¹³Ù»ÝÁ, ³Û¹ ÃíáõÙ`</t>
  </si>
  <si>
    <t>4. 2011Ã. Ý³Ë³ï»ëíáÕ Í³Ëë»ñÁ 2010Ã. Í³Ëë»ñÇ ÝÏ³ïÙ³Ùµ ³×»É »Ý 22604 »íñáÛáí,</t>
  </si>
  <si>
    <t>4. 2011Ã. Ý³Ë³ï»ëíáÕ Í³Ëë»ñÁ 2010Ã. Í³Ëë»ñÇ ÝÏ³ïÙ³Ùµ ³×»É »Ý 17879 ²ØÜ ¹áÉ³ñáí,</t>
  </si>
  <si>
    <t xml:space="preserve">     - ·áõÛùÇ Ó»éùµ»ñáõÙ</t>
  </si>
  <si>
    <t xml:space="preserve">   4384 ²ØÜ ¹áÉ³ñ (3 Ù³ñ¹ x 1218 ²ØÜ ¹áÉ³ñ x 10% x 12³ÙÇë ):</t>
  </si>
  <si>
    <t>4. 2011Ã. Ý³Ë³ï»ëíáÕ Í³Ëë»ñÁ 2010Ã. Í³Ëë»ñÇ ÝÏ³ïÙ³Ùµ ³×»É  »Ý 6533 »íñáÛáí,</t>
  </si>
  <si>
    <t xml:space="preserve">     - áõëÙ³Ý Í³Ëë»ñ</t>
  </si>
  <si>
    <t>4. 2011Ã. Ý³Ë³ï»ëíáÕ Í³Ëë»ñÁ 2010Ã. Í³Ëë»ñÇ ÝÏ³ïÙ³Ùµ ³×»É »Ý 7864 ²ØÜ ¹áÉ³ñáí, ³Û¹ ÃíáõÙ`</t>
  </si>
  <si>
    <t>ù³Õ³ù³óÇ³Ï³Ý Ñ³ïáõÏ Í³é³ÛáõÃÛ³Ý 
2-ñ¹ ¹³ëÇ å»ï³Ï³Ý ËáñÑñ¹³Ï³Ý                                          ì.²ìºîÆêÚ²Ü</t>
  </si>
  <si>
    <t xml:space="preserve">     - ³íïáÙ»ù»Ý³ÛÇ ³å³Ñáí³·ñáõÙ ¨ 
   å³Ñå³ÝáõÙ</t>
  </si>
  <si>
    <t xml:space="preserve">    - ·ñ³ë»ÝÛ³Ï³ÛÇÝ ¨ ïÝï»ë³Ï³Ý Í³Ëë»ñ</t>
  </si>
  <si>
    <t xml:space="preserve">     - ÐÐ ¼àõ 19-³ÙÛ³ÏÇÝ ÝíÇñí³Í ÙÇçáó. Í³Ëë»ñ</t>
  </si>
  <si>
    <t xml:space="preserve">     - ÐÐ ¼àõ 19-³ÙÛ³ÏÇÝ ÝíÇñí³Í ÙÇç. Í³Ëë»ñ</t>
  </si>
  <si>
    <t>Հոդվածների անվանումը</t>
  </si>
  <si>
    <t>Ծախսերի տարեկան նախահաշիվ</t>
  </si>
  <si>
    <t>հազ. դրամ</t>
  </si>
  <si>
    <t>1. Աշխատավարձ և ամսական ծախսերի 
    փոխհատուցումներ</t>
  </si>
  <si>
    <t xml:space="preserve"> - բնակարանի վարձակալում</t>
  </si>
  <si>
    <t xml:space="preserve"> - ավտոմեքենայի ապահովագրում</t>
  </si>
  <si>
    <t xml:space="preserve"> - կապի ծախսեր</t>
  </si>
  <si>
    <t xml:space="preserve"> - գրասենյակային և տնտեսական ծախսեր</t>
  </si>
  <si>
    <t>2. ՀՀ կառավարության 2002թ. փետրվարի 13-ի N 120 որոշման համաձայն պաշտոնային դրույքաչափը`</t>
  </si>
  <si>
    <t>3.ՀՀ կառավարության 2005թ. դեկտեմբերի 29-ի N 2335-Ն որոշման համաձայն բնակարանի վարձակալման</t>
  </si>
  <si>
    <t>ԱՄՆ դոլար</t>
  </si>
  <si>
    <t>2. Ընտանիքի անդամների ծախսերի 
    փոխհատուցումներ</t>
  </si>
  <si>
    <t xml:space="preserve">  276 ԱՄՆ դոլար, ծախսերի ամսական փոխհատուցման չափը` 1218 ԱՄՆ դոլար, ընդամենը 1494 ԱՄՆ դոլար:</t>
  </si>
  <si>
    <t xml:space="preserve">    հավելավճարը` ամսական 890 ԱՄՆ դոլար (289808 դրամ + 289808 դրամ x 5% x 2 երեխա): 357.98):</t>
  </si>
  <si>
    <t>Արտարժույթը</t>
  </si>
  <si>
    <t>Եվրո</t>
  </si>
  <si>
    <t>ենթակա չափը 1929 ²ØÜ ¹áÉ³ñ:</t>
  </si>
  <si>
    <t xml:space="preserve">    Ñ³í»É³í×³ñÁª ³Ùë³Ï³Ý 807796¹ñ³ÙÇÝ Ñ³Ù³ñÅ»ù 1992 ²ØÜ ¹áÉ³ñ:</t>
  </si>
  <si>
    <t xml:space="preserve">   Ñ³í»É³í×³ñÁª ³Ùë³Ï³Ý 579,615 ¹ñ³ÙÇÝ Ñ³Ù³ñÅ»ù 1430 ²ØÜ ¹áÉ³ñ:</t>
  </si>
  <si>
    <t>4. 2013Ã. Ý³Ë³ï»ëíáÕ Í³Ëë»ñÁ 2012Ã. Í³Ëë»ñÇ ÝÏ³ïÙ³Ùµ ³í»É³ó»É »Ý 78 ²ØÜ ¹áÉ³ñáí,</t>
  </si>
  <si>
    <t xml:space="preserve">    Ñ³í»É³í×³ñÁª ³Ùë³Ï³Ý 734,179 ¹ñ³ÙÇÝ Ñ³Ù³ñÅ»ù 1810 ²ØÜ ¹áÉ³ñ:</t>
  </si>
  <si>
    <t>4. 2013Ã. Ý³Ë³ï»ëíáÕ Í³Ëë»ñÁ 2012Ã. Í³Ëë»ñÇ ÝÏ³ïÙ³Ùµ Ýí³½»É »Ý 604 ²ØÜ ¹áÉ³ñáí,</t>
  </si>
  <si>
    <t xml:space="preserve">   ³Û¹ ÃíáõÙ </t>
  </si>
  <si>
    <t xml:space="preserve">     Ñ³í»É³í×³ñÁª ³Ùë³Ï³Ý 502,242 ¹ñ³ÙÇÝ Ñ³Ù³ñÅ»ù 1100 ²ØÜ ¹áÉ³ñ:</t>
  </si>
  <si>
    <t xml:space="preserve">    Ñ³í»É³í×³ñÁª ³Ùë³Ï³Ý 318,738 ¹ñ³ÙÇÝ Ñ³Ù³ñÅ»ù 786 ²ØÜ ¹áÉ³ñ:</t>
  </si>
  <si>
    <t xml:space="preserve">   Ñ³í»É³í×³ñÁª ³Ùë³Ï³Ý 888,824 ¹ñ³ÙÇÝ Ñ³Ù³ñÅ»ù 1695 »íñá:</t>
  </si>
  <si>
    <t xml:space="preserve">                                                            </t>
  </si>
  <si>
    <t xml:space="preserve">3. ÀÝï³ÝÇùÇ ³Ý¹³ÙÝ»ñÇ Í³Ëë»ñÇ ÷áËÑ³ïáõóÙ³Ý Ñ³ßí³ñÏ`   </t>
  </si>
  <si>
    <t xml:space="preserve"> - µÝ³Ï³ñ³ÝÇ í³ñÓ³Ï³ÉáõÙ</t>
  </si>
  <si>
    <t>ºíñá</t>
  </si>
  <si>
    <t xml:space="preserve">  - կապի ծախսեր</t>
  </si>
  <si>
    <t xml:space="preserve">  </t>
  </si>
  <si>
    <t xml:space="preserve"> Ծանոթագրություն:</t>
  </si>
  <si>
    <t>Ա Մ Փ Ո Փ     Հ Ա Յ Տ</t>
  </si>
  <si>
    <t>3. ՉԺՀ-ում ՀՀ ռազմական կցորդ</t>
  </si>
  <si>
    <t>ԱՄՆ դոլար / եվրո</t>
  </si>
  <si>
    <t>համարժեք հազար   ՀՀ  դրամ</t>
  </si>
  <si>
    <t>Ընդամենը, այդ թվում`</t>
  </si>
  <si>
    <t>Ռուսաստանի Դաշնությունում</t>
  </si>
  <si>
    <t xml:space="preserve">Հայաստանի Հանրապետության ռազմական կցորդի </t>
  </si>
  <si>
    <t>Ծախսերի տարեկան  նախահաշիվ</t>
  </si>
  <si>
    <t>հազար դրամ</t>
  </si>
  <si>
    <t>1. Աշխատավարձ և ամսական ծախսերի փոխհատուցումներ, այդ թվում`</t>
  </si>
  <si>
    <t xml:space="preserve"> - պաշտոնային դրույքաչափ</t>
  </si>
  <si>
    <t xml:space="preserve"> - ամսական փոխհատուցման չափ</t>
  </si>
  <si>
    <t>2. Ընտանիքի անդամների ծախսերի փոխհատուցում</t>
  </si>
  <si>
    <t xml:space="preserve"> - ավտոմեքենայի պահպանում</t>
  </si>
  <si>
    <t xml:space="preserve"> - ավտոմեքենայի ապահովագրություն</t>
  </si>
  <si>
    <t xml:space="preserve"> -գրասենյակային և տնտեսական ծախսեր</t>
  </si>
  <si>
    <t>4. Գործուղման ծախսեր</t>
  </si>
  <si>
    <t>5. Այլ ծախսեր,այդ թվում`</t>
  </si>
  <si>
    <t xml:space="preserve"> - ներկայացուցչական ծախսեր</t>
  </si>
  <si>
    <t>- ՀՀ ԶՈՒ կազմավորմանը նվիրված միջ. ծախսեր</t>
  </si>
  <si>
    <t xml:space="preserve"> ԸՆԴԱՄԵՆԸ</t>
  </si>
  <si>
    <t xml:space="preserve">2. ՀՀ  կառավարության 2014թ. հուլիսի 3-ի N 738 որոշման համաձայն խորհրդականի պաշտոնային </t>
  </si>
  <si>
    <t xml:space="preserve">3. Ընտանիքի անդամների ծախսերի փոխհատուցման հաշվարկ`   </t>
  </si>
  <si>
    <t>4. ՀՀ կառավարության  2005թ. դեկտեմբերի 29-ի N 2335-Ն  որոշման համաձայն բնակարանի  վարձակալման</t>
  </si>
  <si>
    <t xml:space="preserve">նախագիծ </t>
  </si>
  <si>
    <t>3.Տնտեսական ծախսեր, այդ թվումª</t>
  </si>
  <si>
    <t>1.Տնտեսական ծախսեր, այդ թվումª</t>
  </si>
  <si>
    <t xml:space="preserve"> - ավտոմեքենայի վարձակալություն</t>
  </si>
  <si>
    <t>2. Գործուղման ծախսեր</t>
  </si>
  <si>
    <t>3. Այլ ծախսեր,այդ թվում`</t>
  </si>
  <si>
    <t>Չինաստանի Ժողովրդական  Հանրապետությունում</t>
  </si>
  <si>
    <t xml:space="preserve"> - ավտոմեքենայի պահպանում ևապահովագրում</t>
  </si>
  <si>
    <t xml:space="preserve"> - ծառայողական շենքի վարձակալում</t>
  </si>
  <si>
    <t xml:space="preserve"> - բժշկական  ապահովագրություն</t>
  </si>
  <si>
    <t>Ամերիկայի Միացյալ Նահանգներում</t>
  </si>
  <si>
    <t xml:space="preserve"> Իրանի  Իսլամական  Հանրապետությունում</t>
  </si>
  <si>
    <t>3. Տնտեսական ծախսեր, այդ թվումª</t>
  </si>
  <si>
    <t xml:space="preserve"> - ուսման  վարձավճար </t>
  </si>
  <si>
    <t xml:space="preserve">    9 852 ԱՄՆ դոլար (5 մարդ x 1642 x 10% x 12 ամիս):</t>
  </si>
  <si>
    <t>4.ՀՀ կառավարության  2005թ. դեկտեմբերի 29-ի N 2335-Ն  որոշման համաձայն բնակարանի  վարձակալման</t>
  </si>
  <si>
    <t xml:space="preserve">   հավելավճարը` ³մսակաÝ 547.901 (456.584+4 երեխա x 456.584 x 5%) դրամին համարժեք 1 332 ԱՄՆ դոլար,</t>
  </si>
  <si>
    <t xml:space="preserve"> Վրաստանի  Հանրապետությունում</t>
  </si>
  <si>
    <t xml:space="preserve">    5 537 ԱՄՆ ոլար (3 մարդ x1538 x 10% x 12 ամիս):</t>
  </si>
  <si>
    <t xml:space="preserve">   հավելավճարըª ամսական  318.788 (289.808+2 երեխա x 289.808 x 5%) դրամին համարժեք 775,2 ԱՄՆ դոլար:</t>
  </si>
  <si>
    <t>Հունաստանի Հանրապետությունում</t>
  </si>
  <si>
    <t>Գերմանիայի Դաշնային  Հանրապետությունում</t>
  </si>
  <si>
    <t>Բելառուսի Հանրապետությունում  /ՌԴ-ում ՀՀ ռազմական կցորդի</t>
  </si>
  <si>
    <t>պաշտոնի համատեղությամբ /Հայաստանի Հանրապետության</t>
  </si>
  <si>
    <t xml:space="preserve">դեսպանությանը կից  ՀՀ  ռազմական կցորդի </t>
  </si>
  <si>
    <t xml:space="preserve">Ֆրանսիայի Հանրապետությունում  Հայաստանի Հանրապետության </t>
  </si>
  <si>
    <t xml:space="preserve">դեսպանությանը  կից Հայաստանի Հանրապետության   ռազմական </t>
  </si>
  <si>
    <t xml:space="preserve">         Լիբանանի Հանրապետությունում</t>
  </si>
  <si>
    <t xml:space="preserve">   6 390 ԱՄՆ դոլար ( 3մարդ x 1 775 x 10% x 12 ամիս):</t>
  </si>
  <si>
    <t xml:space="preserve">             Ղազախստանի  Հանրապետությունում</t>
  </si>
  <si>
    <t xml:space="preserve">   5 537 ԱՄՆ դոլար (3 մարդ x 1 538 x 10% x 12ամիս):</t>
  </si>
  <si>
    <t xml:space="preserve">ՀԱՊԿ- ում  ՀՀ  ԶՈՒ  ներկայացուցչի  </t>
  </si>
  <si>
    <t xml:space="preserve">2. ՀՀ  կառավարության 2014թ. հուլիսի 3-ի N 738 որոշման համաձայն դեսպանորդի պաշտոնային </t>
  </si>
  <si>
    <t xml:space="preserve">      ՆԱՏՕ-ում  ՀՀ  առաքելությունում   պաշտպանության </t>
  </si>
  <si>
    <t>հարցերով պետական խորհրդականի</t>
  </si>
  <si>
    <t xml:space="preserve">   8 910 եվրո (3 մարդ x2 475 x 10% x 12 ամիս):</t>
  </si>
  <si>
    <t xml:space="preserve">   հավելավճարըª ամսական 878 924 (799.022+2 երեխա x 799.022 x 5%) դրամին համարժեք 1 710 եվրո:</t>
  </si>
  <si>
    <t xml:space="preserve"> - ավտոմեքենայի ձեռքբերում</t>
  </si>
  <si>
    <t xml:space="preserve">  -ավտոմեքենայի ձեռքբերում</t>
  </si>
  <si>
    <t xml:space="preserve">ՆԱՏՕ-ում  ռազմական   համագործակցության </t>
  </si>
  <si>
    <t xml:space="preserve">վարչությունում    ՀՀ    փոխգործակցության  սպայի </t>
  </si>
  <si>
    <t xml:space="preserve">   9 046 եվրո (3 մարդ x 2 513 x 10% x 12 ամիս):</t>
  </si>
  <si>
    <t xml:space="preserve"> ռազմական  խորհրդականի</t>
  </si>
  <si>
    <t xml:space="preserve">          ՄԱԿ-ի գրասենյակում Հայաստանի Հանրապետության  </t>
  </si>
  <si>
    <t xml:space="preserve">   </t>
  </si>
  <si>
    <t xml:space="preserve">  3968 ²ØÜ ¹áÉ³ñ (2 Ù³ñ¹ x  1653 ²ØÜ ¹áÉ³ñ x 10% x 12³ÙÇë )</t>
  </si>
  <si>
    <t xml:space="preserve">  10 432,8 եվրո (3 մարդ x 2 898 x 10% x 12 ամիս):</t>
  </si>
  <si>
    <t xml:space="preserve">    8 345 (3 մարդ x 2 318 x 10% x 12 ամիս):</t>
  </si>
  <si>
    <t>1. Աշխատավարձ  և ամսական ծախսերի                     փոխհատուցումներ,   այդ թվում`</t>
  </si>
  <si>
    <r>
      <t xml:space="preserve">    7596 »íñá (3 Ù³ñ¹ x </t>
    </r>
    <r>
      <rPr>
        <vertAlign val="subscript"/>
        <sz val="11"/>
        <rFont val="Arial Armenian"/>
        <family val="2"/>
      </rPr>
      <t xml:space="preserve"> </t>
    </r>
    <r>
      <rPr>
        <sz val="11"/>
        <rFont val="Arial Armenian"/>
        <family val="2"/>
      </rPr>
      <t>2111 »íñá x 10% x 12³ÙÇë ):</t>
    </r>
  </si>
  <si>
    <t xml:space="preserve">   հավելավճարըª ամսական 973 095 (884.632+2 երեխա x 884.632 x 5%) դրամին համարժեք 1 893 եվրո,</t>
  </si>
  <si>
    <t xml:space="preserve">   հավելավճարը` ամսական 1.569.507 (1426825 դրամ +2 երեխա x 1426825 դրամ x 5%) դրամին  համարժեք</t>
  </si>
  <si>
    <t xml:space="preserve">   3053,6 եվրո:</t>
  </si>
  <si>
    <t>5. ԻԻՀ-ում ՀՀ ռազմական կցորդ</t>
  </si>
  <si>
    <t>6. Վրաստանի Հանրապետությունում ՀՀ ռազմական կցորդ</t>
  </si>
  <si>
    <t>10. Լիբանանի Հանրապետությունում  ՀՀ ռազմական կցորդ</t>
  </si>
  <si>
    <t>11. Ղազախստանի Հանրապետությունում  ՀՀ ռազմական կցորդ</t>
  </si>
  <si>
    <t>4.ՀՀ կառավարության 2005թ. դեկտեմբերի 29-ի N 2335-Ն որոշման համաձայն բնակարանի վարձակալման</t>
  </si>
  <si>
    <t xml:space="preserve">                           նախագիծ </t>
  </si>
  <si>
    <t xml:space="preserve">       Եվրոպայում անվտանգության և համագործակցության </t>
  </si>
  <si>
    <t xml:space="preserve">  ծախսերի նախահաշիվ</t>
  </si>
  <si>
    <t xml:space="preserve">կազմակերպությունում  ՀՀ առաքելությունում պաշտպանության  </t>
  </si>
  <si>
    <t>1.  Հաշվարկը կատարվել է 1 ԱՄՆ դոլարը`  486,55 դրամ փոխարժեքով:</t>
  </si>
  <si>
    <t xml:space="preserve">   դրույքաչափը` 189.954 դրամին համարժեք 390,4 ԱՄՆ դոլար, ամսական փոխհատուցման  չափըª 2 366 ԱՄՆ</t>
  </si>
  <si>
    <t xml:space="preserve">   դոլար,  ընդամենը` 2 756,4 ԱՄՆ դոլար: </t>
  </si>
  <si>
    <t xml:space="preserve">    11 356,8 ԱՄՆ դոլար ( 4 մարդ x 2 366 x 10% x 12 ամիս):</t>
  </si>
  <si>
    <t xml:space="preserve">   դրույքաչափը` 201.466 դրամին համարժեք 414,1 ԱՄՆ դոլար, ամսական փոխհատուցման  չափըª 2 330 ԱՄՆ</t>
  </si>
  <si>
    <t xml:space="preserve">    8 388 ԱՄՆ դոլար (3 մարդ x 2 330 x 10% x 12ամիս):</t>
  </si>
  <si>
    <t xml:space="preserve">    հավելավճարըª ամսական 807 597 (734 179+2 երեխա x 734 179x5%) դրամին համարժեք 1 964 ԱՄՆ դոլար:</t>
  </si>
  <si>
    <t xml:space="preserve">  2020թ. պահպանման  ծախսերի նախահաշիվ</t>
  </si>
  <si>
    <t xml:space="preserve">   9 993,6 ԱՄՆ դոլար (4 մարդ x 2 082 x 10% x12 ամիս):</t>
  </si>
  <si>
    <t xml:space="preserve">    հավելավճարըª ամսական 666 557(579 615+3 երեխա x 579 615x5%) դրամին համարժեք 1620 ԱՄՆ դոլար:</t>
  </si>
  <si>
    <t xml:space="preserve">   դրույքաչափը` 189.954 դրամին համարժեք 390,4 ԱՄՆ դոլար, ամսական փոխհատուցման  չափըª 2 082 ԱՄՆ</t>
  </si>
  <si>
    <t xml:space="preserve">  դոլար, ընդամենը` 2 472,4 ԱՄՆ դոլար: </t>
  </si>
  <si>
    <t>1. Հաշվարկը կատարվել է 1 եվրոնª 553,65 դրամ փոխարժեքով:</t>
  </si>
  <si>
    <t xml:space="preserve">   դրույքաչափը`167.202 դրամին համարժեք` 302,0 եվրո ,ամսական փոխհատուցման չափըª 2 084 եվրո</t>
  </si>
  <si>
    <t xml:space="preserve">   ընդամենը` 2 386,0 եվրո:</t>
  </si>
  <si>
    <t xml:space="preserve">  դրույքաչափը` 189.954 դրամին համարժեք 390,4 ԱՄՆ դոլար, ամսական փոխհատուցման  չափըª 1 642 </t>
  </si>
  <si>
    <t xml:space="preserve">  ԱՄՆ  դոլար, ընդամենը` 2 032,4 ²ØÜ դոլար: </t>
  </si>
  <si>
    <t xml:space="preserve">  դրույքաչափը` 189.954 դրամին համարժեք 390,4 ԱՄՆ դոլար, ամսական փոխհատուցման  չափըª 1538 ԱՄՆ </t>
  </si>
  <si>
    <t xml:space="preserve">  դոլար,  ընդամենը ` 1 928,4 ԱՄՆ դոլար:</t>
  </si>
  <si>
    <t xml:space="preserve">   դրույքաչափը`167.202 դրամին համարժեք 302,0 եվրո,  ամսական փոխհատուցման չափըª 2 318 եվրո</t>
  </si>
  <si>
    <t xml:space="preserve">   ընդամենը` 2 620,0 եվրո:</t>
  </si>
  <si>
    <t>կցորդի  2020թ. պահպանման ծախսերի նախահաշիվ</t>
  </si>
  <si>
    <t xml:space="preserve">   դրույքաչափը`167.202 դրամին համարժեք 302,0 եվրո,  ամսական փոխհատուցման չափըª 2 898 »íñá,</t>
  </si>
  <si>
    <t xml:space="preserve">   ընդամենը` 3200,0 եվրո:</t>
  </si>
  <si>
    <t xml:space="preserve">   դրույքաչափը`189.954 դրամին համարժեք 390,4 ԱՄՆ դոլար, ամսական փոխհատուցման չափըª 1 538 ԱՄՆ </t>
  </si>
  <si>
    <t xml:space="preserve">  դոլար, ընդամենը` 2 165,4 ԱՄՆ դոլար: </t>
  </si>
  <si>
    <t>1.  Հաշվարկը կատարվել է 1 ԱՄՆ դոլարըª  486,55 դրամ փոխարժեքով:</t>
  </si>
  <si>
    <t xml:space="preserve">   դոլար,  ընդամենը` 1 928,4 ԱՄՆ դոլար:</t>
  </si>
  <si>
    <t xml:space="preserve"> 12.ՀԱՊԿ - ում ՀՀ ԶՈՒ ներկայացուցիչ</t>
  </si>
  <si>
    <t xml:space="preserve">13. ՆԱՏՕ-ում ՀՀ առաքելությունում պաշտպանության հարցերով պետական խորհրդական </t>
  </si>
  <si>
    <t xml:space="preserve">14. ՆԱՏՕ-ում /ռազմավարական հրամանատարությունների/ ռազմական համագործակցության վարչությունում ՀՀ փոխգործակցության սպայի </t>
  </si>
  <si>
    <t xml:space="preserve">15. Եվրոպայում Ա և ՀԿ-ում  ՀՀ   առաքելությունում պաշտպանության հարցերով պետական խորհրդական </t>
  </si>
  <si>
    <t xml:space="preserve">16. ՄԱԿ-ի գրասենյակում   ՀՀ ռազմական խորհրդական </t>
  </si>
  <si>
    <t xml:space="preserve">  դրույքաչափը`  201.466 դրամին համարժեք 414,1 ԱՄՆ դոլար, ամսական փոխհատուցման չափըª 2 330ԱՄՆ դոլար</t>
  </si>
  <si>
    <t xml:space="preserve">  ընդամենը` 2 744,1 ԱՄՆ դոլար: </t>
  </si>
  <si>
    <t xml:space="preserve">    11 184 ԱՄՆ դոլար (4 մարդ x 2 330 x 10% x 12 ամիս):</t>
  </si>
  <si>
    <t xml:space="preserve">    հավելավճարը ª ամսական 844.305 (734 179+3 երեխա x 734 179 x 5% ) դրամին  համարժեք 2 053 ԱՄՆ դոլար:</t>
  </si>
  <si>
    <t xml:space="preserve">   դրույքաչափը`177.336 դրամին համարժեք 320,3 եվրո , ամսական փոխհատուցման չափըª 2 475 եվրո</t>
  </si>
  <si>
    <t xml:space="preserve">   ընդամենը`2 795,3 եվրո:</t>
  </si>
  <si>
    <t xml:space="preserve">   դրույքաչափը`167.202 դրամին համարժեք 302,0 եվրո, ամսական փոխհատուցման չափըª 2 318 եվրո,</t>
  </si>
  <si>
    <t xml:space="preserve">  11 126 եվրո (4 մարդ x 2 318 x 10% x 12 ամիս):</t>
  </si>
  <si>
    <t xml:space="preserve">   հավելավճարըª ամսական 918.875 (799.022+3 երեխա x 799.022 x 5%) դրամին համարժեք 1 788 եվրո, </t>
  </si>
  <si>
    <t xml:space="preserve">   դրույքաչափը`177.336 դրամին համարժեք 320,3 եվրո, ամսական փոխհատուցման չափը ª2 513 եվրո</t>
  </si>
  <si>
    <t xml:space="preserve">   ընդամենը` 2 833,3 եվրո:</t>
  </si>
  <si>
    <t xml:space="preserve">հարցերով  պետական խորհրդականի 2020թ. պահպանման   </t>
  </si>
  <si>
    <t xml:space="preserve">  ¹ñáõÛù³ã³÷Á` 189.954 ¹ñ³ÙÇÝ Ñ³Ù³ñÅ»ù 390,4 ²ØÜ ¹áÉ³ñ , ³Ùë³Ï³Ý ÷áËÑ³ïáõóÙ³Ý ã³÷Áª 2 366 ²ØÜ ¹áÉ³ñ,</t>
  </si>
  <si>
    <t xml:space="preserve">   ÁÝ¹³Ù»ÝÁ` 2 756,4 ²ØÜ ¹áÉ³ñ: </t>
  </si>
  <si>
    <t xml:space="preserve"> - ավտւմեքենայի  ապահովագրություն</t>
  </si>
  <si>
    <t>1. ՌԴ-ում ՀՀ ռազմական կցորդ</t>
  </si>
  <si>
    <t>2.ԲՀ-ում ՀՀ ռազմական կցորդ                           / համատեղություն/</t>
  </si>
  <si>
    <t xml:space="preserve">4. ԱՄՆ-ում ՀՀ ռազմական կցորդ </t>
  </si>
  <si>
    <t>7. Հունաստանի Հանրապետությունում ՀՀ ռազմական կցորդ</t>
  </si>
  <si>
    <t>8. ԳԴՀ-ում ՀՀ ռազմական կցորդ</t>
  </si>
  <si>
    <t xml:space="preserve">2. ՀՀ կառավարության 2014թ. հուլիսի 3-ի N 738 որոշման համաձայն  »ññáñ¹ ù³ñïáõÕ³ñÇ պաշտոնային </t>
  </si>
  <si>
    <t xml:space="preserve">    6 271 ԱՄՆ դոլար (3 մարդ x 1 742 x 10% x 12ամիս):</t>
  </si>
  <si>
    <t>Հայաստանի Հանրապետության ռազմական կցորդի û·Ý³Ï³ÝÇ</t>
  </si>
  <si>
    <t>6. ¶áõÛùÇ Ó»éùµ»ñáõÙ</t>
  </si>
  <si>
    <t>7. ²íïáÙ»ù»Ý³ÛÇ Ó»éùµ»ñáõÙ</t>
  </si>
  <si>
    <t xml:space="preserve">    դոլար, ընդամենը 2 093,4 ԱՄՆ դոլար: </t>
  </si>
  <si>
    <t xml:space="preserve">    6 130,8 ԱՄՆ դոլար (3 մարդ x 1 703 x 10% x 12ամիս):</t>
  </si>
  <si>
    <t>հավելավճարըª ամսական 1.199.803 (1.043.307+3 երեխա x 1.043.307x5%) դրամին համարժեք 2917 ԱՄՆ դոլար:</t>
  </si>
  <si>
    <t xml:space="preserve">    5002 (2 մարդ x 2 084 x 10% x 12 ամիս):</t>
  </si>
  <si>
    <t xml:space="preserve">   հավելավճարը ª ամսական 719.119 (684.876+1 երեխա x 684.876 x 5%) դրամին համարժեք 1 400 եվրո:</t>
  </si>
  <si>
    <t>4.ՀՀ կառավարության 2005թ.դեկտեմբերի 29-ի N 335-Ն որոշման համաձայն բնակարանի վարձակալման</t>
  </si>
  <si>
    <t>4.ՀՀ կառավարության  2005թ. դեկտեմբերի 29-ի N 2335-Ն որոշման համաձայն բնակարանի  վարձակալման</t>
  </si>
  <si>
    <t>հավելավճարըª անսական 467 556 (425 051+2 երեխա x 425 051 x 5% )դրամին համարժեք 1 137 ԱՄՆ դոլար:</t>
  </si>
  <si>
    <t>4.ՀՀ կառավարության 2005թ. դեկտեմբերի 29-ի N 2335-Ն որոշման համաձայն բնակարանի  վարձակալման</t>
  </si>
  <si>
    <t>4.ՀՀ կառավարության 2005թ. դեկտեմբերի 29-ի N2335-Ն որոշման համաձայն բնակարանի  վարձակալման</t>
  </si>
  <si>
    <t>հավելավճարըª ամսական 847.534 (770.486 դրամ +2 երեխա x 770.486 x 5% )դրամին համարժեք 1 648 եվրո:</t>
  </si>
  <si>
    <t xml:space="preserve">    5 678,4 ²ØÜ ¹áÉ³ñ ( 2 Ù³ñ¹ x 2 366 x 10% x 12 ³ÙÇë):</t>
  </si>
  <si>
    <t xml:space="preserve">    Ñ³í»É³í×³ñÁª ³Ùë³Ï³Ý 1.095.472 (1.043.307+1 »ñ»Ë³ x 1.043.307x5%) ¹ñ³ÙÇÝ Ñ³Ù³ñÅ»ù 2 664 ²ØÜ ¹áÉ³ñ:</t>
  </si>
  <si>
    <t xml:space="preserve"> - ավտւմեքենայի պահպանում</t>
  </si>
  <si>
    <t xml:space="preserve"> հավելավճարըª ամսական 510 061 (463 692+2 երեխա x 463 692 x 5% )դրամին համարժեք 1 240 ԱՄՆ դոլար:</t>
  </si>
  <si>
    <t xml:space="preserve"> դրույքաչափը`189.954 դրամին համարժեք 390,4 ԱՄՆ դոլար, ամսական փոխհատուցման չափըª 1 775 ԱՄՆ </t>
  </si>
  <si>
    <t>17. ՌԴ-ում ՀՀ ռազմական կցորդÇ oգնական</t>
  </si>
  <si>
    <t>18. ՈՒկրաինայում  ՀՀ ռազմական կցորդ</t>
  </si>
  <si>
    <t>9. Ֆրանսիայում ՀՀ ռազմական կցորդ</t>
  </si>
  <si>
    <t xml:space="preserve"> 553,65 դրամ  փոխարժեքներով:</t>
  </si>
  <si>
    <t xml:space="preserve"> Ծախսերի  հաշվարկը  կատարվել է 2019թ. hամար հաստատված 1 ԱՄՆ դոլարը` 486,55 դրամ և 1 եվրոն`</t>
  </si>
  <si>
    <t>1. Կցորդների և ներկայայացուցիչների ռոտացիոն ծախսեր</t>
  </si>
  <si>
    <t>1. Հաշվարկը կատարվել է 1 ԱՄՆ դոլարը`  486,55 դրամ փոխարժեքով:</t>
  </si>
  <si>
    <t xml:space="preserve">2.ՀՀ կառավարության 2014թ. հուլիսի 3-ի N 738 որոշման համաձայն ÐÐ ³ñï³Ï³ñ· ¹»ëå³Ýáñ¹Ç պաշտոնային </t>
  </si>
  <si>
    <t xml:space="preserve">3.Ընտանիքի անդամների ծախսերի փոխհատուցման հաշվարկ`   </t>
  </si>
  <si>
    <t xml:space="preserve">  դոլար, ընդամենը 2 744,1 ԱՄՆ դոլար: </t>
  </si>
  <si>
    <t xml:space="preserve">   հավելավճարըª ամսական 807 597 (734 179+2 երեխա x 734 179x5%) դրամին համարժեք 1 964 ԱՄՆ դոլար:</t>
  </si>
  <si>
    <t xml:space="preserve">   դրույքաչափը` 155.417 դրամին համարժեք 319,4 ԱՄՆ դոլար, ամսական փոխհատուցման  չափըª 1742 </t>
  </si>
  <si>
    <t xml:space="preserve">   ²ØÜ դոլար, ընդամենը 2 061,4 ԱՄՆ դոլար: </t>
  </si>
  <si>
    <t>1 001 395,0   /         647 895,7</t>
  </si>
  <si>
    <t xml:space="preserve"> ռազմական կցորդի 2020թ. պահպանման  ծախսերի </t>
  </si>
  <si>
    <t xml:space="preserve"> նախահաշիվ</t>
  </si>
  <si>
    <t>àôÏñ³ÇÝ³Ûում  Հայաստանի Հանրապետության</t>
  </si>
  <si>
    <t>ՀՀ դեսպանություններում ՀՀ ռազմական կցորդների  և միջազգային կառույցներում ՀՀ ներկայացուցիչների 2020 թվականի պահպանման ծախսերի ֆինանսավորման</t>
  </si>
  <si>
    <t xml:space="preserve">2. ՀՀ կառավարության 2014թ. հուլիսի 3-ի N 738 որոշման համաձայն ՀՀ արտակարգ դեսպանորդի պաշտոնային </t>
  </si>
  <si>
    <t xml:space="preserve">   դրույքաչափը` 189.954 դրամին համարժեք 390,4 ԱՄՆ դոլար, ամսական փոխհատուցման  չափը` 1 703 ԱՄՆ</t>
  </si>
  <si>
    <t xml:space="preserve">    հավելավճարը` ամսական 552 566 (502 333+2 երեխա X 734 179x5%) դրամին համարժեք 1 344 ԱՄՆ դոլար:</t>
  </si>
  <si>
    <t xml:space="preserve">   6829 »íñá (3 Ù³ñ¹ x  1897 »íñá x 10% x 12³ÙÇë ):</t>
  </si>
  <si>
    <t xml:space="preserve">    7596 »íñá (3 Ù³ñ¹ x  2111 »íñá x 10% x 12³ÙÇë ):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</si>
</sst>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#,##0.000"/>
    <numFmt numFmtId="183" formatCode="#,##0.0000"/>
    <numFmt numFmtId="184" formatCode="0.000"/>
    <numFmt numFmtId="185" formatCode="_(* #,##0.0_);_(* \(#,##0.0\);_(* &quot;-&quot;??_);_(@_)"/>
    <numFmt numFmtId="186" formatCode="_(* #,##0.0_);_(* \(#,##0.0\);_(* &quot;-&quot;?_);_(@_)"/>
    <numFmt numFmtId="187" formatCode="_(* #,##0.0_);_(* \(#,##0.0\);_(* &quot;-&quot;_);_(@_)"/>
    <numFmt numFmtId="188" formatCode="0_);\(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_);_(* \(#,##0\);_(* &quot;-&quot;??_);_(@_)"/>
    <numFmt numFmtId="193" formatCode="0.0000"/>
    <numFmt numFmtId="194" formatCode="_-* #,##0.0\ _դ_ր_._-;\-* #,##0.0\ _դ_ր_._-;_-* &quot;-&quot;?\ _դ_ր_._-;_-@_-"/>
    <numFmt numFmtId="195" formatCode="_-* #,##0.0_р_._-;\-* #,##0.0_р_._-;_-* &quot;-&quot;?_р_._-;_-@_-"/>
    <numFmt numFmtId="196" formatCode="_-* #,##0.0_р_._-;\-* #,##0.0_р_._-;_-* &quot;-&quot;??_р_.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_р_._-;\-* #,##0_р_._-;_-* &quot;-&quot;??_р_._-;_-@_-"/>
    <numFmt numFmtId="202" formatCode="_(* #,##0.00_);_(* \(#,##0.00\);_(* &quot;-&quot;?_);_(@_)"/>
    <numFmt numFmtId="203" formatCode="_(* #,##0.000_);_(* \(#,##0.000\);_(* &quot;-&quot;?_);_(@_)"/>
    <numFmt numFmtId="204" formatCode="_(* #,##0.00_);_(* \(#,##0.00\);_(* &quot;-&quot;_);_(@_)"/>
    <numFmt numFmtId="205" formatCode="#,##0.00&quot;р.&quot;"/>
  </numFmts>
  <fonts count="6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Armenian"/>
      <family val="0"/>
    </font>
    <font>
      <sz val="12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Times Armenian"/>
      <family val="1"/>
    </font>
    <font>
      <sz val="12"/>
      <color indexed="10"/>
      <name val="GHEA Grapalat"/>
      <family val="3"/>
    </font>
    <font>
      <sz val="14"/>
      <color indexed="10"/>
      <name val="GHEA Grapalat"/>
      <family val="3"/>
    </font>
    <font>
      <sz val="14"/>
      <name val="Times Armenian"/>
      <family val="1"/>
    </font>
    <font>
      <sz val="12"/>
      <color indexed="10"/>
      <name val="Times Armenian"/>
      <family val="1"/>
    </font>
    <font>
      <sz val="11"/>
      <color indexed="10"/>
      <name val="GHEA Grapalat"/>
      <family val="3"/>
    </font>
    <font>
      <sz val="10"/>
      <color indexed="10"/>
      <name val="GHEA Grapalat"/>
      <family val="3"/>
    </font>
    <font>
      <sz val="12"/>
      <color indexed="10"/>
      <name val="Arial Armenian"/>
      <family val="2"/>
    </font>
    <font>
      <sz val="12"/>
      <color indexed="53"/>
      <name val="Times Armenian"/>
      <family val="1"/>
    </font>
    <font>
      <sz val="14"/>
      <color indexed="10"/>
      <name val="Times Armenian"/>
      <family val="1"/>
    </font>
    <font>
      <sz val="11"/>
      <color indexed="10"/>
      <name val="Times Armenian"/>
      <family val="1"/>
    </font>
    <font>
      <vertAlign val="subscript"/>
      <sz val="11"/>
      <name val="Arial Armenian"/>
      <family val="2"/>
    </font>
    <font>
      <sz val="12"/>
      <color indexed="60"/>
      <name val="GHEA Grapalat"/>
      <family val="3"/>
    </font>
    <font>
      <sz val="12"/>
      <color indexed="60"/>
      <name val="Arial Armenian"/>
      <family val="2"/>
    </font>
    <font>
      <sz val="14"/>
      <color indexed="60"/>
      <name val="GHEA Grapalat"/>
      <family val="3"/>
    </font>
    <font>
      <b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Armenian"/>
      <family val="0"/>
    </font>
    <font>
      <sz val="9"/>
      <color indexed="8"/>
      <name val="Times Armenian"/>
      <family val="0"/>
    </font>
    <font>
      <sz val="11"/>
      <color indexed="10"/>
      <name val="Arial Armenian"/>
      <family val="2"/>
    </font>
    <font>
      <sz val="11"/>
      <color indexed="53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58" applyFont="1" applyBorder="1" applyAlignment="1">
      <alignment horizontal="left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>
      <alignment/>
      <protection/>
    </xf>
    <xf numFmtId="0" fontId="8" fillId="0" borderId="0" xfId="58" applyFont="1">
      <alignment/>
      <protection/>
    </xf>
    <xf numFmtId="185" fontId="5" fillId="0" borderId="0" xfId="58" applyNumberFormat="1" applyFont="1" applyBorder="1" applyAlignment="1">
      <alignment horizontal="center" vertical="center" wrapText="1"/>
      <protection/>
    </xf>
    <xf numFmtId="180" fontId="7" fillId="0" borderId="0" xfId="58" applyNumberFormat="1" applyFont="1" applyBorder="1" applyAlignment="1">
      <alignment vertical="center"/>
      <protection/>
    </xf>
    <xf numFmtId="0" fontId="9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58" applyFont="1" applyAlignment="1">
      <alignment horizontal="center" vertical="center"/>
      <protection/>
    </xf>
    <xf numFmtId="0" fontId="9" fillId="0" borderId="0" xfId="58" applyFont="1" applyAlignment="1">
      <alignment/>
      <protection/>
    </xf>
    <xf numFmtId="0" fontId="10" fillId="0" borderId="0" xfId="58" applyFont="1" applyBorder="1" applyAlignment="1">
      <alignment horizontal="center" vertical="center"/>
      <protection/>
    </xf>
    <xf numFmtId="0" fontId="9" fillId="0" borderId="0" xfId="58" applyFont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1" fontId="9" fillId="0" borderId="1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0" fontId="9" fillId="0" borderId="0" xfId="58" applyFont="1" applyBorder="1" applyAlignment="1">
      <alignment vertical="center"/>
      <protection/>
    </xf>
    <xf numFmtId="185" fontId="9" fillId="0" borderId="0" xfId="58" applyNumberFormat="1" applyFont="1" applyBorder="1" applyAlignment="1">
      <alignment horizontal="center" vertical="center" wrapText="1"/>
      <protection/>
    </xf>
    <xf numFmtId="180" fontId="11" fillId="0" borderId="0" xfId="58" applyNumberFormat="1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49" fontId="11" fillId="0" borderId="0" xfId="58" applyNumberFormat="1" applyFont="1" applyBorder="1" applyAlignment="1">
      <alignment horizontal="left" vertical="center"/>
      <protection/>
    </xf>
    <xf numFmtId="188" fontId="11" fillId="0" borderId="0" xfId="42" applyNumberFormat="1" applyFont="1" applyBorder="1" applyAlignment="1">
      <alignment horizontal="right"/>
    </xf>
    <xf numFmtId="41" fontId="11" fillId="0" borderId="0" xfId="42" applyNumberFormat="1" applyFont="1" applyBorder="1" applyAlignment="1">
      <alignment horizontal="left"/>
    </xf>
    <xf numFmtId="185" fontId="9" fillId="0" borderId="0" xfId="58" applyNumberFormat="1" applyFont="1" applyBorder="1" applyAlignment="1">
      <alignment horizontal="left" vertical="center" wrapText="1"/>
      <protection/>
    </xf>
    <xf numFmtId="185" fontId="9" fillId="0" borderId="0" xfId="58" applyNumberFormat="1" applyFont="1" applyBorder="1" applyAlignment="1">
      <alignment horizontal="center" vertical="top" wrapText="1"/>
      <protection/>
    </xf>
    <xf numFmtId="0" fontId="12" fillId="0" borderId="0" xfId="58" applyFont="1" applyBorder="1" applyAlignment="1">
      <alignment vertical="center"/>
      <protection/>
    </xf>
    <xf numFmtId="0" fontId="9" fillId="0" borderId="0" xfId="0" applyFont="1" applyFill="1" applyBorder="1" applyAlignment="1">
      <alignment vertical="top" wrapText="1"/>
    </xf>
    <xf numFmtId="1" fontId="9" fillId="0" borderId="10" xfId="42" applyNumberFormat="1" applyFont="1" applyBorder="1" applyAlignment="1">
      <alignment horizontal="center" vertical="center"/>
    </xf>
    <xf numFmtId="49" fontId="11" fillId="0" borderId="0" xfId="58" applyNumberFormat="1" applyFont="1" applyBorder="1" applyAlignment="1">
      <alignment horizontal="left" vertical="center" wrapText="1"/>
      <protection/>
    </xf>
    <xf numFmtId="0" fontId="9" fillId="0" borderId="0" xfId="58" applyFont="1" applyBorder="1" applyAlignment="1">
      <alignment horizontal="center" vertical="center"/>
      <protection/>
    </xf>
    <xf numFmtId="0" fontId="12" fillId="0" borderId="0" xfId="58" applyFont="1">
      <alignment/>
      <protection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11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8" applyFont="1" applyBorder="1">
      <alignment/>
      <protection/>
    </xf>
    <xf numFmtId="181" fontId="9" fillId="0" borderId="0" xfId="42" applyNumberFormat="1" applyFont="1" applyBorder="1" applyAlignment="1">
      <alignment horizontal="center" vertical="center"/>
    </xf>
    <xf numFmtId="0" fontId="9" fillId="0" borderId="0" xfId="58" applyFont="1" applyBorder="1" applyAlignment="1">
      <alignment wrapText="1"/>
      <protection/>
    </xf>
    <xf numFmtId="181" fontId="9" fillId="0" borderId="0" xfId="42" applyNumberFormat="1" applyFont="1" applyBorder="1" applyAlignment="1">
      <alignment horizontal="right" vertical="center"/>
    </xf>
    <xf numFmtId="0" fontId="8" fillId="0" borderId="1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11" fillId="0" borderId="0" xfId="58" applyFont="1">
      <alignment/>
      <protection/>
    </xf>
    <xf numFmtId="0" fontId="8" fillId="0" borderId="10" xfId="58" applyFont="1" applyBorder="1" applyAlignment="1">
      <alignment horizontal="left" vertical="center" wrapText="1"/>
      <protection/>
    </xf>
    <xf numFmtId="185" fontId="8" fillId="0" borderId="0" xfId="58" applyNumberFormat="1" applyFont="1" applyBorder="1" applyAlignment="1">
      <alignment horizontal="center" vertical="center" wrapText="1"/>
      <protection/>
    </xf>
    <xf numFmtId="1" fontId="9" fillId="0" borderId="0" xfId="42" applyNumberFormat="1" applyFont="1" applyBorder="1" applyAlignment="1">
      <alignment horizontal="right" vertical="center"/>
    </xf>
    <xf numFmtId="3" fontId="8" fillId="0" borderId="10" xfId="42" applyNumberFormat="1" applyFont="1" applyBorder="1" applyAlignment="1">
      <alignment horizontal="right" vertical="center"/>
    </xf>
    <xf numFmtId="46" fontId="9" fillId="0" borderId="0" xfId="58" applyNumberFormat="1" applyFont="1" applyAlignment="1">
      <alignment vertical="center"/>
      <protection/>
    </xf>
    <xf numFmtId="0" fontId="15" fillId="0" borderId="0" xfId="58" applyFont="1">
      <alignment/>
      <protection/>
    </xf>
    <xf numFmtId="0" fontId="16" fillId="0" borderId="0" xfId="58" applyFont="1" applyAlignment="1">
      <alignment horizontal="center" vertical="center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right"/>
      <protection/>
    </xf>
    <xf numFmtId="0" fontId="15" fillId="0" borderId="0" xfId="58" applyFont="1" applyAlignment="1">
      <alignment/>
      <protection/>
    </xf>
    <xf numFmtId="0" fontId="15" fillId="0" borderId="0" xfId="58" applyFont="1" applyAlignment="1">
      <alignment wrapText="1"/>
      <protection/>
    </xf>
    <xf numFmtId="0" fontId="8" fillId="0" borderId="10" xfId="58" applyFont="1" applyBorder="1" applyAlignment="1">
      <alignment vertical="center" wrapText="1"/>
      <protection/>
    </xf>
    <xf numFmtId="49" fontId="8" fillId="0" borderId="10" xfId="58" applyNumberFormat="1" applyFont="1" applyBorder="1" applyAlignment="1">
      <alignment vertical="center"/>
      <protection/>
    </xf>
    <xf numFmtId="180" fontId="8" fillId="0" borderId="0" xfId="58" applyNumberFormat="1" applyFont="1" applyBorder="1" applyAlignment="1">
      <alignment vertical="center"/>
      <protection/>
    </xf>
    <xf numFmtId="0" fontId="8" fillId="0" borderId="10" xfId="58" applyFont="1" applyBorder="1" applyAlignment="1">
      <alignment horizontal="center" vertical="center" wrapText="1"/>
      <protection/>
    </xf>
    <xf numFmtId="181" fontId="9" fillId="0" borderId="0" xfId="58" applyNumberFormat="1" applyFont="1" applyBorder="1" applyAlignment="1">
      <alignment horizontal="right" vertical="center" wrapText="1"/>
      <protection/>
    </xf>
    <xf numFmtId="0" fontId="8" fillId="0" borderId="0" xfId="58" applyFont="1" applyAlignment="1">
      <alignment/>
      <protection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58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58" applyFont="1" applyBorder="1" applyAlignment="1">
      <alignment horizontal="center" vertical="center"/>
      <protection/>
    </xf>
    <xf numFmtId="0" fontId="17" fillId="0" borderId="0" xfId="58" applyFont="1" applyAlignment="1">
      <alignment horizontal="center" vertical="center"/>
      <protection/>
    </xf>
    <xf numFmtId="0" fontId="4" fillId="0" borderId="0" xfId="58" applyFont="1">
      <alignment/>
      <protection/>
    </xf>
    <xf numFmtId="180" fontId="18" fillId="0" borderId="0" xfId="58" applyNumberFormat="1" applyFont="1" applyBorder="1" applyAlignment="1">
      <alignment vertical="center"/>
      <protection/>
    </xf>
    <xf numFmtId="0" fontId="20" fillId="0" borderId="0" xfId="58" applyFont="1">
      <alignment/>
      <protection/>
    </xf>
    <xf numFmtId="0" fontId="21" fillId="0" borderId="0" xfId="58" applyFont="1">
      <alignment/>
      <protection/>
    </xf>
    <xf numFmtId="180" fontId="9" fillId="0" borderId="0" xfId="58" applyNumberFormat="1" applyFont="1">
      <alignment/>
      <protection/>
    </xf>
    <xf numFmtId="0" fontId="12" fillId="0" borderId="10" xfId="58" applyFont="1" applyBorder="1" applyAlignment="1">
      <alignment horizontal="center" vertical="center" wrapText="1"/>
      <protection/>
    </xf>
    <xf numFmtId="181" fontId="9" fillId="0" borderId="10" xfId="42" applyNumberFormat="1" applyFont="1" applyBorder="1" applyAlignment="1">
      <alignment horizontal="center" vertical="center"/>
    </xf>
    <xf numFmtId="181" fontId="9" fillId="0" borderId="10" xfId="58" applyNumberFormat="1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6" fillId="0" borderId="0" xfId="58" applyFont="1" applyBorder="1" applyAlignment="1">
      <alignment vertical="center"/>
      <protection/>
    </xf>
    <xf numFmtId="181" fontId="9" fillId="0" borderId="10" xfId="44" applyNumberFormat="1" applyFont="1" applyBorder="1" applyAlignment="1">
      <alignment horizontal="center" vertical="center"/>
    </xf>
    <xf numFmtId="0" fontId="15" fillId="0" borderId="13" xfId="58" applyFont="1" applyBorder="1" applyAlignment="1">
      <alignment wrapText="1"/>
      <protection/>
    </xf>
    <xf numFmtId="180" fontId="22" fillId="0" borderId="0" xfId="58" applyNumberFormat="1" applyFont="1" applyBorder="1" applyAlignment="1">
      <alignment vertical="center"/>
      <protection/>
    </xf>
    <xf numFmtId="0" fontId="19" fillId="0" borderId="0" xfId="58" applyFont="1">
      <alignment/>
      <protection/>
    </xf>
    <xf numFmtId="0" fontId="9" fillId="0" borderId="13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vertical="center"/>
      <protection/>
    </xf>
    <xf numFmtId="181" fontId="9" fillId="0" borderId="13" xfId="58" applyNumberFormat="1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Border="1" applyAlignment="1">
      <alignment vertical="center"/>
      <protection/>
    </xf>
    <xf numFmtId="181" fontId="5" fillId="0" borderId="10" xfId="58" applyNumberFormat="1" applyFont="1" applyBorder="1" applyAlignment="1">
      <alignment horizontal="center" vertical="center"/>
      <protection/>
    </xf>
    <xf numFmtId="0" fontId="21" fillId="0" borderId="0" xfId="58" applyFont="1" applyBorder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21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10" xfId="58" applyFont="1" applyBorder="1" applyAlignment="1">
      <alignment horizontal="left" vertical="center" wrapText="1"/>
      <protection/>
    </xf>
    <xf numFmtId="3" fontId="9" fillId="0" borderId="0" xfId="58" applyNumberFormat="1" applyFont="1" applyBorder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181" fontId="9" fillId="0" borderId="10" xfId="58" applyNumberFormat="1" applyFont="1" applyBorder="1" applyAlignment="1">
      <alignment horizontal="center" vertical="center"/>
      <protection/>
    </xf>
    <xf numFmtId="0" fontId="18" fillId="0" borderId="0" xfId="58" applyFont="1">
      <alignment/>
      <protection/>
    </xf>
    <xf numFmtId="184" fontId="18" fillId="0" borderId="0" xfId="58" applyNumberFormat="1" applyFont="1" applyBorder="1" applyAlignment="1">
      <alignment vertical="center"/>
      <protection/>
    </xf>
    <xf numFmtId="0" fontId="15" fillId="0" borderId="0" xfId="58" applyFont="1" applyBorder="1">
      <alignment/>
      <protection/>
    </xf>
    <xf numFmtId="0" fontId="19" fillId="0" borderId="0" xfId="58" applyFont="1" applyBorder="1">
      <alignment/>
      <protection/>
    </xf>
    <xf numFmtId="0" fontId="24" fillId="0" borderId="0" xfId="58" applyFont="1" applyAlignment="1">
      <alignment vertical="center"/>
      <protection/>
    </xf>
    <xf numFmtId="0" fontId="18" fillId="0" borderId="0" xfId="58" applyFont="1" applyAlignment="1">
      <alignment horizontal="center" vertical="center"/>
      <protection/>
    </xf>
    <xf numFmtId="3" fontId="9" fillId="0" borderId="13" xfId="42" applyNumberFormat="1" applyFont="1" applyBorder="1" applyAlignment="1">
      <alignment horizontal="center" vertical="center"/>
    </xf>
    <xf numFmtId="4" fontId="9" fillId="0" borderId="0" xfId="42" applyNumberFormat="1" applyFont="1" applyBorder="1" applyAlignment="1">
      <alignment horizontal="center" vertical="center"/>
    </xf>
    <xf numFmtId="0" fontId="11" fillId="0" borderId="0" xfId="58" applyFont="1" applyBorder="1">
      <alignment/>
      <protection/>
    </xf>
    <xf numFmtId="181" fontId="9" fillId="0" borderId="13" xfId="42" applyNumberFormat="1" applyFont="1" applyBorder="1" applyAlignment="1">
      <alignment horizontal="center" vertical="center"/>
    </xf>
    <xf numFmtId="181" fontId="9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27" fillId="0" borderId="0" xfId="58" applyFont="1" applyBorder="1" applyAlignment="1">
      <alignment vertical="center"/>
      <protection/>
    </xf>
    <xf numFmtId="0" fontId="27" fillId="0" borderId="0" xfId="58" applyFont="1" applyBorder="1">
      <alignment/>
      <protection/>
    </xf>
    <xf numFmtId="3" fontId="9" fillId="0" borderId="13" xfId="58" applyNumberFormat="1" applyFont="1" applyBorder="1" applyAlignment="1">
      <alignment horizontal="center" vertical="center"/>
      <protection/>
    </xf>
    <xf numFmtId="3" fontId="9" fillId="32" borderId="13" xfId="58" applyNumberFormat="1" applyFont="1" applyFill="1" applyBorder="1" applyAlignment="1">
      <alignment horizontal="center" vertical="center"/>
      <protection/>
    </xf>
    <xf numFmtId="0" fontId="28" fillId="0" borderId="0" xfId="58" applyFont="1" applyBorder="1" applyAlignment="1">
      <alignment horizontal="center" vertical="center"/>
      <protection/>
    </xf>
    <xf numFmtId="181" fontId="9" fillId="0" borderId="0" xfId="58" applyNumberFormat="1" applyFont="1" applyBorder="1">
      <alignment/>
      <protection/>
    </xf>
    <xf numFmtId="0" fontId="0" fillId="0" borderId="0" xfId="0" applyFont="1" applyBorder="1" applyAlignment="1">
      <alignment/>
    </xf>
    <xf numFmtId="181" fontId="9" fillId="32" borderId="0" xfId="58" applyNumberFormat="1" applyFont="1" applyFill="1" applyBorder="1" applyAlignment="1">
      <alignment horizontal="center" vertical="center"/>
      <protection/>
    </xf>
    <xf numFmtId="0" fontId="29" fillId="0" borderId="10" xfId="58" applyFont="1" applyBorder="1" applyAlignment="1">
      <alignment vertical="center" wrapText="1"/>
      <protection/>
    </xf>
    <xf numFmtId="0" fontId="5" fillId="0" borderId="0" xfId="58" applyFont="1" applyBorder="1" applyAlignment="1">
      <alignment horizontal="left" vertical="center"/>
      <protection/>
    </xf>
    <xf numFmtId="181" fontId="5" fillId="0" borderId="0" xfId="58" applyNumberFormat="1" applyFont="1" applyBorder="1" applyAlignment="1">
      <alignment horizontal="center" vertical="center"/>
      <protection/>
    </xf>
    <xf numFmtId="180" fontId="9" fillId="0" borderId="13" xfId="58" applyNumberFormat="1" applyFont="1" applyBorder="1">
      <alignment/>
      <protection/>
    </xf>
    <xf numFmtId="181" fontId="15" fillId="0" borderId="13" xfId="42" applyNumberFormat="1" applyFont="1" applyBorder="1" applyAlignment="1">
      <alignment horizontal="center" vertical="center"/>
    </xf>
    <xf numFmtId="0" fontId="8" fillId="0" borderId="14" xfId="58" applyFont="1" applyBorder="1" applyAlignment="1">
      <alignment vertical="center"/>
      <protection/>
    </xf>
    <xf numFmtId="181" fontId="9" fillId="0" borderId="14" xfId="42" applyNumberFormat="1" applyFont="1" applyBorder="1" applyAlignment="1">
      <alignment horizontal="center" vertical="center"/>
    </xf>
    <xf numFmtId="181" fontId="9" fillId="0" borderId="14" xfId="44" applyNumberFormat="1" applyFont="1" applyBorder="1" applyAlignment="1">
      <alignment horizontal="center" vertical="center"/>
    </xf>
    <xf numFmtId="0" fontId="9" fillId="0" borderId="13" xfId="58" applyFont="1" applyBorder="1" applyAlignment="1">
      <alignment wrapText="1"/>
      <protection/>
    </xf>
    <xf numFmtId="0" fontId="12" fillId="0" borderId="0" xfId="58" applyFont="1" applyBorder="1">
      <alignment/>
      <protection/>
    </xf>
    <xf numFmtId="181" fontId="27" fillId="0" borderId="0" xfId="58" applyNumberFormat="1" applyFont="1" applyBorder="1">
      <alignment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181" fontId="11" fillId="0" borderId="0" xfId="58" applyNumberFormat="1" applyFont="1" applyBorder="1" applyAlignment="1">
      <alignment horizontal="center" vertical="center"/>
      <protection/>
    </xf>
    <xf numFmtId="181" fontId="5" fillId="0" borderId="0" xfId="58" applyNumberFormat="1" applyFont="1" applyBorder="1" applyAlignment="1">
      <alignment vertical="center"/>
      <protection/>
    </xf>
    <xf numFmtId="181" fontId="21" fillId="0" borderId="0" xfId="58" applyNumberFormat="1" applyFont="1" applyBorder="1" applyAlignment="1">
      <alignment vertical="center"/>
      <protection/>
    </xf>
    <xf numFmtId="180" fontId="5" fillId="0" borderId="10" xfId="58" applyNumberFormat="1" applyFont="1" applyBorder="1" applyAlignment="1">
      <alignment horizontal="center" vertical="center" wrapText="1"/>
      <protection/>
    </xf>
    <xf numFmtId="180" fontId="9" fillId="0" borderId="10" xfId="42" applyNumberFormat="1" applyFont="1" applyBorder="1" applyAlignment="1">
      <alignment horizontal="center" vertical="center"/>
    </xf>
    <xf numFmtId="181" fontId="5" fillId="0" borderId="0" xfId="58" applyNumberFormat="1" applyFont="1" applyBorder="1">
      <alignment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left" vertical="center"/>
      <protection/>
    </xf>
    <xf numFmtId="0" fontId="9" fillId="0" borderId="0" xfId="58" applyFont="1" applyAlignment="1">
      <alignment horizontal="left" vertical="center" wrapText="1"/>
      <protection/>
    </xf>
    <xf numFmtId="2" fontId="11" fillId="0" borderId="0" xfId="58" applyNumberFormat="1" applyFont="1" applyBorder="1" applyAlignment="1">
      <alignment horizontal="left" vertical="center"/>
      <protection/>
    </xf>
    <xf numFmtId="0" fontId="9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58" applyFont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58" applyFont="1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58" applyFont="1" applyBorder="1" applyAlignment="1">
      <alignment horizontal="center" vertical="center"/>
      <protection/>
    </xf>
    <xf numFmtId="0" fontId="23" fillId="0" borderId="0" xfId="58" applyFont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left" vertical="center"/>
      <protection/>
    </xf>
    <xf numFmtId="185" fontId="11" fillId="0" borderId="0" xfId="58" applyNumberFormat="1" applyFont="1" applyBorder="1" applyAlignment="1">
      <alignment horizontal="center" vertical="center" wrapText="1"/>
      <protection/>
    </xf>
    <xf numFmtId="0" fontId="14" fillId="0" borderId="0" xfId="58" applyFont="1">
      <alignment/>
      <protection/>
    </xf>
    <xf numFmtId="180" fontId="14" fillId="0" borderId="0" xfId="58" applyNumberFormat="1" applyFont="1" applyBorder="1" applyAlignment="1">
      <alignment vertical="center"/>
      <protection/>
    </xf>
    <xf numFmtId="180" fontId="19" fillId="0" borderId="0" xfId="58" applyNumberFormat="1" applyFont="1" applyBorder="1" applyAlignment="1">
      <alignment vertical="center"/>
      <protection/>
    </xf>
    <xf numFmtId="0" fontId="7" fillId="0" borderId="0" xfId="58" applyFont="1">
      <alignment/>
      <protection/>
    </xf>
    <xf numFmtId="185" fontId="7" fillId="0" borderId="0" xfId="58" applyNumberFormat="1" applyFont="1" applyBorder="1" applyAlignment="1">
      <alignment horizontal="center" vertical="center" wrapText="1"/>
      <protection/>
    </xf>
    <xf numFmtId="180" fontId="49" fillId="0" borderId="0" xfId="58" applyNumberFormat="1" applyFont="1" applyBorder="1" applyAlignment="1">
      <alignment vertical="center"/>
      <protection/>
    </xf>
    <xf numFmtId="0" fontId="7" fillId="0" borderId="0" xfId="58" applyFont="1" applyBorder="1" applyAlignment="1">
      <alignment horizontal="left" vertical="center"/>
      <protection/>
    </xf>
    <xf numFmtId="0" fontId="7" fillId="0" borderId="0" xfId="58" applyFont="1" applyBorder="1" applyAlignment="1">
      <alignment vertical="center"/>
      <protection/>
    </xf>
    <xf numFmtId="0" fontId="49" fillId="0" borderId="0" xfId="58" applyFont="1">
      <alignment/>
      <protection/>
    </xf>
    <xf numFmtId="180" fontId="50" fillId="0" borderId="0" xfId="58" applyNumberFormat="1" applyFont="1" applyBorder="1" applyAlignment="1">
      <alignment vertical="center"/>
      <protection/>
    </xf>
    <xf numFmtId="190" fontId="7" fillId="0" borderId="0" xfId="58" applyNumberFormat="1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7" fillId="0" borderId="0" xfId="58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mpop_Nax_2004_1_VVV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mpop_Nax_2007_Pop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0" y="604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(21851-10977)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2200275</xdr:colOff>
      <xdr:row>32</xdr:row>
      <xdr:rowOff>9525</xdr:rowOff>
    </xdr:from>
    <xdr:ext cx="66675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74104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22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(29916-130)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322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(52068+14594)</a:t>
          </a:r>
        </a:p>
      </xdr:txBody>
    </xdr:sp>
    <xdr:clientData/>
  </xdr:twoCellAnchor>
  <xdr:twoCellAnchor>
    <xdr:from>
      <xdr:col>2</xdr:col>
      <xdr:colOff>0</xdr:colOff>
      <xdr:row>17</xdr:row>
      <xdr:rowOff>247650</xdr:rowOff>
    </xdr:from>
    <xdr:to>
      <xdr:col>2</xdr:col>
      <xdr:colOff>0</xdr:colOff>
      <xdr:row>17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0" y="466725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7633-1576</a:t>
          </a:r>
        </a:p>
      </xdr:txBody>
    </xdr:sp>
    <xdr:clientData/>
  </xdr:twoCellAnchor>
  <xdr:oneCellAnchor>
    <xdr:from>
      <xdr:col>0</xdr:col>
      <xdr:colOff>2200275</xdr:colOff>
      <xdr:row>26</xdr:row>
      <xdr:rowOff>9525</xdr:rowOff>
    </xdr:from>
    <xdr:ext cx="66675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2200275" y="6896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2200275</xdr:colOff>
      <xdr:row>26</xdr:row>
      <xdr:rowOff>9525</xdr:rowOff>
    </xdr:from>
    <xdr:ext cx="666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7305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B1:I62"/>
  <sheetViews>
    <sheetView tabSelected="1" zoomScale="115" zoomScaleNormal="115" zoomScalePageLayoutView="0" workbookViewId="0" topLeftCell="A31">
      <selection activeCell="B11" sqref="B11:B13"/>
    </sheetView>
  </sheetViews>
  <sheetFormatPr defaultColWidth="9.140625" defaultRowHeight="24" customHeight="1"/>
  <cols>
    <col min="1" max="1" width="2.140625" style="9" customWidth="1"/>
    <col min="2" max="2" width="44.421875" style="7" customWidth="1"/>
    <col min="3" max="3" width="16.28125" style="7" customWidth="1"/>
    <col min="4" max="4" width="20.7109375" style="9" customWidth="1"/>
    <col min="5" max="5" width="20.57421875" style="9" customWidth="1"/>
    <col min="6" max="7" width="14.140625" style="9" bestFit="1" customWidth="1"/>
    <col min="8" max="8" width="10.8515625" style="9" bestFit="1" customWidth="1"/>
    <col min="9" max="16384" width="9.140625" style="9" customWidth="1"/>
  </cols>
  <sheetData>
    <row r="1" spans="2:5" s="37" customFormat="1" ht="23.25" customHeight="1">
      <c r="B1" s="36"/>
      <c r="C1" s="36"/>
      <c r="E1" s="11"/>
    </row>
    <row r="2" spans="2:5" s="37" customFormat="1" ht="15" customHeight="1" hidden="1">
      <c r="B2" s="36"/>
      <c r="C2" s="36"/>
      <c r="E2" s="31"/>
    </row>
    <row r="3" spans="2:5" s="37" customFormat="1" ht="15" customHeight="1" hidden="1">
      <c r="B3" s="36"/>
      <c r="C3" s="36"/>
      <c r="D3" s="31" t="s">
        <v>0</v>
      </c>
      <c r="E3" s="31"/>
    </row>
    <row r="4" spans="2:5" s="37" customFormat="1" ht="15" customHeight="1" hidden="1">
      <c r="B4" s="36"/>
      <c r="C4" s="36"/>
      <c r="D4" s="31" t="s">
        <v>0</v>
      </c>
      <c r="E4" s="31"/>
    </row>
    <row r="5" spans="2:5" s="37" customFormat="1" ht="15" customHeight="1" hidden="1">
      <c r="B5" s="36"/>
      <c r="C5" s="36"/>
      <c r="D5" s="31" t="s">
        <v>3</v>
      </c>
      <c r="E5" s="31"/>
    </row>
    <row r="6" spans="2:5" s="37" customFormat="1" ht="15" customHeight="1" hidden="1">
      <c r="B6" s="36"/>
      <c r="C6" s="36"/>
      <c r="D6" s="31" t="s">
        <v>4</v>
      </c>
      <c r="E6" s="31"/>
    </row>
    <row r="7" spans="2:5" ht="17.25" customHeight="1">
      <c r="B7" s="143" t="s">
        <v>91</v>
      </c>
      <c r="C7" s="143"/>
      <c r="D7" s="143"/>
      <c r="E7" s="143"/>
    </row>
    <row r="8" spans="2:5" ht="29.25" customHeight="1">
      <c r="B8" s="171" t="s">
        <v>268</v>
      </c>
      <c r="C8" s="171"/>
      <c r="D8" s="171"/>
      <c r="E8" s="171"/>
    </row>
    <row r="9" spans="2:5" ht="18" customHeight="1">
      <c r="B9" s="171"/>
      <c r="C9" s="171"/>
      <c r="D9" s="171"/>
      <c r="E9" s="171"/>
    </row>
    <row r="10" spans="2:5" ht="9.75" customHeight="1">
      <c r="B10" s="143"/>
      <c r="C10" s="143"/>
      <c r="D10" s="143"/>
      <c r="E10" s="143"/>
    </row>
    <row r="11" spans="2:5" ht="15" customHeight="1">
      <c r="B11" s="144"/>
      <c r="C11" s="151" t="s">
        <v>72</v>
      </c>
      <c r="D11" s="147" t="s">
        <v>59</v>
      </c>
      <c r="E11" s="148"/>
    </row>
    <row r="12" spans="2:5" ht="13.5" customHeight="1">
      <c r="B12" s="145"/>
      <c r="C12" s="152"/>
      <c r="D12" s="149"/>
      <c r="E12" s="150"/>
    </row>
    <row r="13" spans="2:6" s="40" customFormat="1" ht="33.75" customHeight="1">
      <c r="B13" s="146"/>
      <c r="C13" s="153"/>
      <c r="D13" s="91" t="s">
        <v>93</v>
      </c>
      <c r="E13" s="91" t="s">
        <v>94</v>
      </c>
      <c r="F13" s="88"/>
    </row>
    <row r="14" spans="2:7" ht="28.5" customHeight="1">
      <c r="B14" s="92" t="s">
        <v>95</v>
      </c>
      <c r="C14" s="93"/>
      <c r="D14" s="139" t="s">
        <v>264</v>
      </c>
      <c r="E14" s="135">
        <f>SUM(E15:E33)</f>
        <v>845936.0333435</v>
      </c>
      <c r="F14" s="90"/>
      <c r="G14" s="121"/>
    </row>
    <row r="15" spans="2:7" ht="30.75" customHeight="1">
      <c r="B15" s="92" t="s">
        <v>225</v>
      </c>
      <c r="C15" s="91" t="s">
        <v>68</v>
      </c>
      <c r="D15" s="94">
        <f>'RD 2019 (2)'!B28</f>
        <v>93337.15</v>
      </c>
      <c r="E15" s="94">
        <f>'RD 2019 (2)'!C28</f>
        <v>45413.1903325</v>
      </c>
      <c r="F15" s="118"/>
      <c r="G15" s="41"/>
    </row>
    <row r="16" spans="2:8" ht="36" customHeight="1">
      <c r="B16" s="124" t="s">
        <v>226</v>
      </c>
      <c r="C16" s="91" t="s">
        <v>68</v>
      </c>
      <c r="D16" s="94">
        <f>'BELARUS N 2019'!B27</f>
        <v>13425</v>
      </c>
      <c r="E16" s="94">
        <f>'BELARUS N 2019'!C27</f>
        <v>6531.93375</v>
      </c>
      <c r="F16" s="90"/>
      <c r="G16" s="136"/>
      <c r="H16" s="41"/>
    </row>
    <row r="17" spans="2:7" ht="30.75" customHeight="1">
      <c r="B17" s="92" t="s">
        <v>92</v>
      </c>
      <c r="C17" s="91" t="s">
        <v>68</v>
      </c>
      <c r="D17" s="94">
        <f>'China N 2019'!B30</f>
        <v>96680.35</v>
      </c>
      <c r="E17" s="94">
        <f>'China N 2019'!C30</f>
        <v>47039.8242925</v>
      </c>
      <c r="F17" s="119"/>
      <c r="G17" s="41"/>
    </row>
    <row r="18" spans="2:7" ht="30.75" customHeight="1">
      <c r="B18" s="92" t="s">
        <v>227</v>
      </c>
      <c r="C18" s="91" t="s">
        <v>68</v>
      </c>
      <c r="D18" s="94">
        <f>AMN2019!B29</f>
        <v>127520.6</v>
      </c>
      <c r="E18" s="94">
        <f>AMN2019!C29</f>
        <v>62045.14792999999</v>
      </c>
      <c r="F18" s="118"/>
      <c r="G18" s="41"/>
    </row>
    <row r="19" spans="2:8" ht="33" customHeight="1">
      <c r="B19" s="92" t="s">
        <v>168</v>
      </c>
      <c r="C19" s="91" t="s">
        <v>68</v>
      </c>
      <c r="D19" s="94">
        <f>'Ipan N 2019 '!C28</f>
        <v>63724.8</v>
      </c>
      <c r="E19" s="94">
        <f>'Ipan N 2019 '!D28</f>
        <v>31005.301440000003</v>
      </c>
      <c r="F19" s="118"/>
      <c r="G19" s="121"/>
      <c r="H19" s="113"/>
    </row>
    <row r="20" spans="2:7" ht="33" customHeight="1">
      <c r="B20" s="92" t="s">
        <v>169</v>
      </c>
      <c r="C20" s="91" t="s">
        <v>68</v>
      </c>
      <c r="D20" s="94">
        <f>'Vrastan N 2019'!B29</f>
        <v>56383.799999999996</v>
      </c>
      <c r="E20" s="94">
        <f>'Vrastan N 2019'!C29</f>
        <v>27433.537890000003</v>
      </c>
      <c r="F20" s="118"/>
      <c r="G20" s="41"/>
    </row>
    <row r="21" spans="2:7" ht="32.25" customHeight="1">
      <c r="B21" s="92" t="s">
        <v>228</v>
      </c>
      <c r="C21" s="91" t="s">
        <v>73</v>
      </c>
      <c r="D21" s="94">
        <f>'HUNASTA 2019'!B29</f>
        <v>103245.6</v>
      </c>
      <c r="E21" s="94">
        <f>'HUNASTA 2019'!C29</f>
        <v>57161.926439999996</v>
      </c>
      <c r="F21" s="118"/>
      <c r="G21" s="41"/>
    </row>
    <row r="22" spans="2:7" ht="30.75" customHeight="1">
      <c r="B22" s="92" t="s">
        <v>229</v>
      </c>
      <c r="C22" s="91" t="s">
        <v>73</v>
      </c>
      <c r="D22" s="94">
        <f>'Germania N 2019'!B30</f>
        <v>105034.84</v>
      </c>
      <c r="E22" s="94">
        <f>'Germania N 2019'!C30</f>
        <v>58152.539165999995</v>
      </c>
      <c r="F22" s="123"/>
      <c r="G22" s="41"/>
    </row>
    <row r="23" spans="2:7" ht="30.75" customHeight="1">
      <c r="B23" s="92" t="s">
        <v>253</v>
      </c>
      <c r="C23" s="91" t="s">
        <v>73</v>
      </c>
      <c r="D23" s="94">
        <f>'Ֆրանսիա N 2019'!B29</f>
        <v>136354.8</v>
      </c>
      <c r="E23" s="94">
        <f>'Ֆրանսիա N 2019'!C29</f>
        <v>75492.83501999998</v>
      </c>
      <c r="F23" s="123"/>
      <c r="G23" s="41"/>
    </row>
    <row r="24" spans="2:7" ht="36" customHeight="1">
      <c r="B24" s="99" t="s">
        <v>170</v>
      </c>
      <c r="C24" s="91" t="s">
        <v>68</v>
      </c>
      <c r="D24" s="94">
        <f>+'Libana 2019 '!B28</f>
        <v>69622.2</v>
      </c>
      <c r="E24" s="94">
        <f>+'Libana 2019 '!C28</f>
        <v>33874.68141</v>
      </c>
      <c r="F24" s="90"/>
      <c r="G24" s="41"/>
    </row>
    <row r="25" spans="2:8" ht="36" customHeight="1">
      <c r="B25" s="92" t="s">
        <v>171</v>
      </c>
      <c r="C25" s="91" t="s">
        <v>68</v>
      </c>
      <c r="D25" s="94">
        <f>+'Kazastan 2019'!B28</f>
        <v>72403.9</v>
      </c>
      <c r="E25" s="94">
        <f>+'Kazastan 2019'!C28</f>
        <v>35228.117545</v>
      </c>
      <c r="F25" s="90"/>
      <c r="G25" s="41"/>
      <c r="H25" s="78"/>
    </row>
    <row r="26" spans="2:8" s="41" customFormat="1" ht="33.75" customHeight="1">
      <c r="B26" s="92" t="s">
        <v>205</v>
      </c>
      <c r="C26" s="91" t="s">
        <v>68</v>
      </c>
      <c r="D26" s="94">
        <f>'HAPK 2019'!B27</f>
        <v>104551.25</v>
      </c>
      <c r="E26" s="94">
        <f>'HAPK 2019'!C27</f>
        <v>50869.4106875</v>
      </c>
      <c r="F26" s="118"/>
      <c r="G26" s="122"/>
      <c r="H26" s="122"/>
    </row>
    <row r="27" spans="2:7" s="7" customFormat="1" ht="45">
      <c r="B27" s="92" t="s">
        <v>206</v>
      </c>
      <c r="C27" s="91" t="s">
        <v>87</v>
      </c>
      <c r="D27" s="94">
        <f>'NATO petakan 2019'!B35</f>
        <v>103853.6</v>
      </c>
      <c r="E27" s="94">
        <f>'NATO petakan 2019'!C35</f>
        <v>57498.54563999999</v>
      </c>
      <c r="G27" s="21"/>
    </row>
    <row r="28" spans="2:7" s="7" customFormat="1" ht="67.5" customHeight="1">
      <c r="B28" s="92" t="s">
        <v>207</v>
      </c>
      <c r="C28" s="91" t="s">
        <v>87</v>
      </c>
      <c r="D28" s="94">
        <f>'NATO spa N 2019'!B29</f>
        <v>90149.25</v>
      </c>
      <c r="E28" s="94">
        <f>'NATO spa N 2019'!C29</f>
        <v>49911.13226249999</v>
      </c>
      <c r="F28" s="118"/>
      <c r="G28" s="21"/>
    </row>
    <row r="29" spans="2:7" ht="53.25" customHeight="1">
      <c r="B29" s="92" t="s">
        <v>208</v>
      </c>
      <c r="C29" s="91" t="s">
        <v>73</v>
      </c>
      <c r="D29" s="94">
        <f>'Evpona N 2019 '!B30</f>
        <v>91457.5</v>
      </c>
      <c r="E29" s="94">
        <f>'Evpona N 2019 '!C30</f>
        <v>50635.444874999994</v>
      </c>
      <c r="G29" s="41"/>
    </row>
    <row r="30" spans="2:7" ht="42" customHeight="1">
      <c r="B30" s="92" t="s">
        <v>209</v>
      </c>
      <c r="C30" s="91" t="s">
        <v>68</v>
      </c>
      <c r="D30" s="94">
        <f>'MAKMN2019)'!B28</f>
        <v>110886.15</v>
      </c>
      <c r="E30" s="94">
        <f>'MAKMN2019)'!C28</f>
        <v>53951.6562825</v>
      </c>
      <c r="G30" s="41"/>
    </row>
    <row r="31" spans="2:7" ht="33" customHeight="1">
      <c r="B31" s="92" t="s">
        <v>251</v>
      </c>
      <c r="C31" s="91" t="s">
        <v>68</v>
      </c>
      <c r="D31" s="94">
        <f>'RD 2019ognakan)'!B27</f>
        <v>77028</v>
      </c>
      <c r="E31" s="94">
        <f>'RD 2019ognakan)'!C27</f>
        <v>37477.9734</v>
      </c>
      <c r="G31" s="41"/>
    </row>
    <row r="32" spans="2:7" s="114" customFormat="1" ht="28.5" customHeight="1">
      <c r="B32" s="92" t="s">
        <v>252</v>
      </c>
      <c r="C32" s="91" t="s">
        <v>68</v>
      </c>
      <c r="D32" s="94">
        <f>'YKPAina 2019'!B30</f>
        <v>115831.6</v>
      </c>
      <c r="E32" s="94">
        <f>'YKPAina 2019'!C30</f>
        <v>56357.864980000006</v>
      </c>
      <c r="G32" s="115"/>
    </row>
    <row r="33" spans="2:7" s="114" customFormat="1" ht="33" customHeight="1">
      <c r="B33" s="92" t="s">
        <v>256</v>
      </c>
      <c r="C33" s="91" t="s">
        <v>73</v>
      </c>
      <c r="D33" s="94">
        <v>17800</v>
      </c>
      <c r="E33" s="80">
        <f>D33*553.65/1000</f>
        <v>9854.97</v>
      </c>
      <c r="G33" s="115"/>
    </row>
    <row r="34" spans="2:9" ht="27" customHeight="1">
      <c r="B34" s="1" t="s">
        <v>90</v>
      </c>
      <c r="C34" s="1"/>
      <c r="D34" s="1"/>
      <c r="E34" s="1"/>
      <c r="F34" s="1"/>
      <c r="G34" s="1"/>
      <c r="H34" s="1"/>
      <c r="I34" s="1"/>
    </row>
    <row r="35" spans="2:9" ht="17.25">
      <c r="B35" s="125" t="s">
        <v>255</v>
      </c>
      <c r="C35" s="125"/>
      <c r="D35" s="125"/>
      <c r="E35" s="125"/>
      <c r="F35" s="125"/>
      <c r="G35" s="125"/>
      <c r="H35" s="125"/>
      <c r="I35" s="125"/>
    </row>
    <row r="36" spans="2:9" s="3" customFormat="1" ht="15">
      <c r="B36" s="142" t="s">
        <v>254</v>
      </c>
      <c r="C36" s="142"/>
      <c r="D36" s="142"/>
      <c r="E36" s="142"/>
      <c r="F36" s="142"/>
      <c r="G36" s="142"/>
      <c r="H36" s="142"/>
      <c r="I36" s="126"/>
    </row>
    <row r="37" spans="2:9" s="114" customFormat="1" ht="24" customHeight="1">
      <c r="B37" s="116"/>
      <c r="C37" s="116"/>
      <c r="D37" s="117"/>
      <c r="E37" s="117"/>
      <c r="F37" s="115"/>
      <c r="G37" s="115"/>
      <c r="I37" s="115"/>
    </row>
    <row r="38" spans="2:7" s="114" customFormat="1" ht="24" customHeight="1">
      <c r="B38" s="116"/>
      <c r="C38" s="116"/>
      <c r="D38" s="134"/>
      <c r="E38" s="117"/>
      <c r="G38" s="115"/>
    </row>
    <row r="39" spans="2:5" s="114" customFormat="1" ht="24" customHeight="1">
      <c r="B39" s="116"/>
      <c r="C39" s="116"/>
      <c r="D39" s="134"/>
      <c r="E39" s="117"/>
    </row>
    <row r="40" spans="2:5" ht="24" customHeight="1">
      <c r="B40" s="89"/>
      <c r="C40" s="137"/>
      <c r="D40" s="141"/>
      <c r="E40" s="98"/>
    </row>
    <row r="41" spans="2:5" ht="24" customHeight="1">
      <c r="B41" s="95"/>
      <c r="C41" s="138"/>
      <c r="D41" s="97"/>
      <c r="E41" s="136"/>
    </row>
    <row r="42" spans="2:5" ht="24" customHeight="1">
      <c r="B42" s="95"/>
      <c r="C42" s="95"/>
      <c r="D42" s="97"/>
      <c r="E42" s="97"/>
    </row>
    <row r="43" spans="2:5" ht="24" customHeight="1">
      <c r="B43" s="95"/>
      <c r="C43" s="95"/>
      <c r="D43" s="97"/>
      <c r="E43" s="97"/>
    </row>
    <row r="44" spans="2:5" ht="24" customHeight="1">
      <c r="B44" s="95"/>
      <c r="C44" s="96"/>
      <c r="D44" s="77"/>
      <c r="E44" s="77"/>
    </row>
    <row r="45" spans="2:5" ht="24" customHeight="1">
      <c r="B45" s="95"/>
      <c r="C45" s="96"/>
      <c r="D45" s="77"/>
      <c r="E45" s="77"/>
    </row>
    <row r="46" spans="2:5" ht="24" customHeight="1">
      <c r="B46" s="95"/>
      <c r="C46" s="96"/>
      <c r="D46" s="77"/>
      <c r="E46" s="77"/>
    </row>
    <row r="47" spans="2:5" ht="24" customHeight="1">
      <c r="B47" s="95"/>
      <c r="C47" s="96"/>
      <c r="D47" s="77"/>
      <c r="E47" s="77"/>
    </row>
    <row r="48" spans="2:5" ht="24" customHeight="1">
      <c r="B48" s="95"/>
      <c r="C48" s="96"/>
      <c r="D48" s="77"/>
      <c r="E48" s="77"/>
    </row>
    <row r="49" spans="2:5" ht="24" customHeight="1">
      <c r="B49" s="95"/>
      <c r="C49" s="96"/>
      <c r="D49" s="77"/>
      <c r="E49" s="77"/>
    </row>
    <row r="50" spans="2:5" ht="24" customHeight="1">
      <c r="B50" s="95"/>
      <c r="C50" s="96"/>
      <c r="D50" s="77"/>
      <c r="E50" s="77"/>
    </row>
    <row r="51" spans="2:5" ht="24" customHeight="1">
      <c r="B51" s="89"/>
      <c r="C51" s="2"/>
      <c r="D51" s="98"/>
      <c r="E51" s="3"/>
    </row>
    <row r="52" spans="2:5" ht="24" customHeight="1">
      <c r="B52" s="89"/>
      <c r="C52" s="2"/>
      <c r="D52" s="3"/>
      <c r="E52" s="3"/>
    </row>
    <row r="53" ht="24" customHeight="1">
      <c r="B53" s="21"/>
    </row>
    <row r="54" ht="24" customHeight="1">
      <c r="B54" s="21"/>
    </row>
    <row r="55" ht="24" customHeight="1">
      <c r="B55" s="21"/>
    </row>
    <row r="56" ht="24" customHeight="1">
      <c r="B56" s="21"/>
    </row>
    <row r="57" ht="24" customHeight="1">
      <c r="B57" s="21"/>
    </row>
    <row r="58" ht="24" customHeight="1">
      <c r="B58" s="21"/>
    </row>
    <row r="59" ht="24" customHeight="1">
      <c r="B59" s="21"/>
    </row>
    <row r="60" ht="24" customHeight="1">
      <c r="B60" s="21"/>
    </row>
    <row r="61" ht="24" customHeight="1">
      <c r="B61" s="21"/>
    </row>
    <row r="62" ht="24" customHeight="1">
      <c r="B62" s="21"/>
    </row>
  </sheetData>
  <sheetProtection/>
  <mergeCells count="9">
    <mergeCell ref="B34:I34"/>
    <mergeCell ref="B36:H36"/>
    <mergeCell ref="B7:E7"/>
    <mergeCell ref="B8:E8"/>
    <mergeCell ref="B11:B13"/>
    <mergeCell ref="D11:E12"/>
    <mergeCell ref="C11:C13"/>
    <mergeCell ref="B10:E10"/>
    <mergeCell ref="B9:E9"/>
  </mergeCells>
  <printOptions/>
  <pageMargins left="0.38" right="0.18" top="0.19" bottom="0.31" header="0.17" footer="0.28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5"/>
  <dimension ref="A2:G83"/>
  <sheetViews>
    <sheetView zoomScale="115" zoomScaleNormal="115" zoomScalePageLayoutView="0" workbookViewId="0" topLeftCell="A28">
      <selection activeCell="B60" sqref="B60"/>
    </sheetView>
  </sheetViews>
  <sheetFormatPr defaultColWidth="9.140625" defaultRowHeight="21.75" customHeight="1"/>
  <cols>
    <col min="1" max="1" width="53.28125" style="7" customWidth="1"/>
    <col min="2" max="2" width="17.28125" style="8" customWidth="1"/>
    <col min="3" max="3" width="20.00390625" style="9" customWidth="1"/>
    <col min="4" max="4" width="11.8515625" style="54" customWidth="1"/>
    <col min="5" max="5" width="15.57421875" style="9" customWidth="1"/>
    <col min="6" max="16384" width="9.140625" style="9" customWidth="1"/>
  </cols>
  <sheetData>
    <row r="2" ht="17.25" customHeight="1">
      <c r="D2" s="70" t="s">
        <v>115</v>
      </c>
    </row>
    <row r="3" ht="17.25">
      <c r="D3" s="71"/>
    </row>
    <row r="4" ht="17.25">
      <c r="D4" s="71"/>
    </row>
    <row r="5" ht="17.25">
      <c r="D5" s="71"/>
    </row>
    <row r="6" ht="17.25">
      <c r="D6" s="71"/>
    </row>
    <row r="7" spans="2:4" ht="15" customHeight="1">
      <c r="B7" s="12"/>
      <c r="C7" s="12"/>
      <c r="D7" s="68"/>
    </row>
    <row r="8" spans="1:4" s="67" customFormat="1" ht="22.5" customHeight="1">
      <c r="A8" s="154" t="s">
        <v>136</v>
      </c>
      <c r="B8" s="154"/>
      <c r="C8" s="154"/>
      <c r="D8" s="154"/>
    </row>
    <row r="9" spans="1:4" s="67" customFormat="1" ht="22.5" customHeight="1">
      <c r="A9" s="154" t="s">
        <v>97</v>
      </c>
      <c r="B9" s="154"/>
      <c r="C9" s="154"/>
      <c r="D9" s="154"/>
    </row>
    <row r="10" spans="1:4" s="67" customFormat="1" ht="17.25" customHeight="1">
      <c r="A10" s="154" t="s">
        <v>184</v>
      </c>
      <c r="B10" s="154"/>
      <c r="C10" s="154"/>
      <c r="D10" s="154"/>
    </row>
    <row r="11" spans="1:4" s="14" customFormat="1" ht="20.25">
      <c r="A11" s="15"/>
      <c r="B11" s="38"/>
      <c r="C11" s="38"/>
      <c r="D11" s="72"/>
    </row>
    <row r="12" spans="1:3" s="16" customFormat="1" ht="36" customHeight="1">
      <c r="A12" s="157" t="s">
        <v>58</v>
      </c>
      <c r="B12" s="155" t="s">
        <v>59</v>
      </c>
      <c r="C12" s="156"/>
    </row>
    <row r="13" spans="1:4" s="16" customFormat="1" ht="17.25">
      <c r="A13" s="158"/>
      <c r="B13" s="91" t="s">
        <v>73</v>
      </c>
      <c r="C13" s="65" t="s">
        <v>99</v>
      </c>
      <c r="D13" s="61"/>
    </row>
    <row r="14" spans="1:5" s="16" customFormat="1" ht="17.25">
      <c r="A14" s="79">
        <v>1</v>
      </c>
      <c r="B14" s="79">
        <v>2</v>
      </c>
      <c r="C14" s="79">
        <v>3</v>
      </c>
      <c r="D14" s="85"/>
      <c r="E14" s="43"/>
    </row>
    <row r="15" spans="1:6" ht="32.25" customHeight="1">
      <c r="A15" s="49" t="s">
        <v>100</v>
      </c>
      <c r="B15" s="80">
        <f>B16+B17</f>
        <v>31440</v>
      </c>
      <c r="C15" s="80">
        <f>C16+C17</f>
        <v>17406.755999999998</v>
      </c>
      <c r="D15" s="109"/>
      <c r="E15" s="42"/>
      <c r="F15" s="41"/>
    </row>
    <row r="16" spans="1:6" ht="21.75" customHeight="1">
      <c r="A16" s="49" t="s">
        <v>101</v>
      </c>
      <c r="B16" s="80">
        <v>3624</v>
      </c>
      <c r="C16" s="80">
        <f>B16*553.65/1000</f>
        <v>2006.4275999999998</v>
      </c>
      <c r="D16" s="109"/>
      <c r="E16" s="42"/>
      <c r="F16" s="41"/>
    </row>
    <row r="17" spans="1:6" ht="22.5" customHeight="1">
      <c r="A17" s="49" t="s">
        <v>102</v>
      </c>
      <c r="B17" s="80">
        <v>27816</v>
      </c>
      <c r="C17" s="80">
        <f>B17*553.65/1000</f>
        <v>15400.328399999999</v>
      </c>
      <c r="D17" s="109"/>
      <c r="E17" s="42"/>
      <c r="F17" s="41"/>
    </row>
    <row r="18" spans="1:6" ht="25.5" customHeight="1">
      <c r="A18" s="49" t="s">
        <v>103</v>
      </c>
      <c r="B18" s="80">
        <v>8345</v>
      </c>
      <c r="C18" s="80">
        <f>B18*553.65/1000</f>
        <v>4620.20925</v>
      </c>
      <c r="D18" s="109"/>
      <c r="E18" s="42"/>
      <c r="F18" s="41"/>
    </row>
    <row r="19" spans="1:6" ht="25.5" customHeight="1">
      <c r="A19" s="93" t="s">
        <v>116</v>
      </c>
      <c r="B19" s="80">
        <f>SUM(B20:B24)</f>
        <v>37569.8</v>
      </c>
      <c r="C19" s="80">
        <f>C20+C21+C22+C23+C24</f>
        <v>20800.51977</v>
      </c>
      <c r="D19" s="112"/>
      <c r="E19" s="42"/>
      <c r="F19" s="41"/>
    </row>
    <row r="20" spans="1:6" ht="21" customHeight="1">
      <c r="A20" s="45" t="s">
        <v>62</v>
      </c>
      <c r="B20" s="80">
        <v>22716</v>
      </c>
      <c r="C20" s="80">
        <f>B20*553.65/1000</f>
        <v>12576.7134</v>
      </c>
      <c r="D20" s="109"/>
      <c r="E20" s="42"/>
      <c r="F20" s="41"/>
    </row>
    <row r="21" spans="1:6" ht="21.75" customHeight="1">
      <c r="A21" s="62" t="s">
        <v>105</v>
      </c>
      <c r="B21" s="80">
        <v>1853.8</v>
      </c>
      <c r="C21" s="80">
        <f aca="true" t="shared" si="0" ref="C21:C29">B21*553.65/1000</f>
        <v>1026.35637</v>
      </c>
      <c r="D21" s="109"/>
      <c r="E21" s="42"/>
      <c r="F21" s="41"/>
    </row>
    <row r="22" spans="1:6" ht="20.25" customHeight="1">
      <c r="A22" s="62" t="s">
        <v>104</v>
      </c>
      <c r="B22" s="80">
        <v>7000</v>
      </c>
      <c r="C22" s="80">
        <f t="shared" si="0"/>
        <v>3875.55</v>
      </c>
      <c r="D22" s="109"/>
      <c r="E22" s="42"/>
      <c r="F22" s="41"/>
    </row>
    <row r="23" spans="1:6" ht="20.25" customHeight="1">
      <c r="A23" s="45" t="s">
        <v>64</v>
      </c>
      <c r="B23" s="80">
        <v>4000</v>
      </c>
      <c r="C23" s="80">
        <f t="shared" si="0"/>
        <v>2214.6</v>
      </c>
      <c r="D23" s="109"/>
      <c r="E23" s="42"/>
      <c r="F23" s="41"/>
    </row>
    <row r="24" spans="1:6" ht="20.25" customHeight="1">
      <c r="A24" s="99" t="s">
        <v>106</v>
      </c>
      <c r="B24" s="80">
        <v>2000</v>
      </c>
      <c r="C24" s="80">
        <f t="shared" si="0"/>
        <v>1107.3</v>
      </c>
      <c r="D24" s="109"/>
      <c r="E24" s="42"/>
      <c r="F24" s="41"/>
    </row>
    <row r="25" spans="1:6" ht="25.5" customHeight="1">
      <c r="A25" s="45" t="s">
        <v>107</v>
      </c>
      <c r="B25" s="80">
        <v>5380</v>
      </c>
      <c r="C25" s="80">
        <f t="shared" si="0"/>
        <v>2978.637</v>
      </c>
      <c r="D25" s="109"/>
      <c r="E25" s="42"/>
      <c r="F25" s="41"/>
    </row>
    <row r="26" spans="1:6" ht="25.5" customHeight="1">
      <c r="A26" s="45" t="s">
        <v>108</v>
      </c>
      <c r="B26" s="80">
        <f>B27+B28+B29</f>
        <v>22300.04</v>
      </c>
      <c r="C26" s="80">
        <f>C27+C28+C29</f>
        <v>12346.417146</v>
      </c>
      <c r="D26" s="112"/>
      <c r="E26" s="42"/>
      <c r="F26" s="41"/>
    </row>
    <row r="27" spans="1:6" ht="20.25" customHeight="1">
      <c r="A27" s="45" t="s">
        <v>109</v>
      </c>
      <c r="B27" s="80">
        <v>5000</v>
      </c>
      <c r="C27" s="80">
        <f t="shared" si="0"/>
        <v>2768.25</v>
      </c>
      <c r="D27" s="109"/>
      <c r="E27" s="110"/>
      <c r="F27" s="41"/>
    </row>
    <row r="28" spans="1:6" ht="20.25" customHeight="1">
      <c r="A28" s="45" t="s">
        <v>124</v>
      </c>
      <c r="B28" s="80">
        <v>12300.04</v>
      </c>
      <c r="C28" s="80">
        <f t="shared" si="0"/>
        <v>6809.917146000001</v>
      </c>
      <c r="D28" s="109"/>
      <c r="E28" s="110"/>
      <c r="F28" s="41"/>
    </row>
    <row r="29" spans="1:6" ht="20.25" customHeight="1">
      <c r="A29" s="63" t="s">
        <v>110</v>
      </c>
      <c r="B29" s="80">
        <v>5000</v>
      </c>
      <c r="C29" s="80">
        <f t="shared" si="0"/>
        <v>2768.25</v>
      </c>
      <c r="D29" s="109"/>
      <c r="E29" s="110"/>
      <c r="F29" s="41"/>
    </row>
    <row r="30" spans="1:6" ht="30.75" customHeight="1">
      <c r="A30" s="45" t="s">
        <v>111</v>
      </c>
      <c r="B30" s="80">
        <f>B15+B18+B19+B25+B26</f>
        <v>105034.84</v>
      </c>
      <c r="C30" s="80">
        <f>C15+C18+C19+C25+C26</f>
        <v>58152.539165999995</v>
      </c>
      <c r="D30" s="112"/>
      <c r="E30" s="42"/>
      <c r="F30" s="41"/>
    </row>
    <row r="31" spans="1:7" ht="20.25" customHeight="1">
      <c r="A31" s="1" t="s">
        <v>90</v>
      </c>
      <c r="B31" s="1"/>
      <c r="C31" s="1"/>
      <c r="D31" s="1"/>
      <c r="E31" s="1"/>
      <c r="F31" s="1"/>
      <c r="G31" s="1"/>
    </row>
    <row r="32" spans="1:4" ht="21" customHeight="1">
      <c r="A32" s="6" t="s">
        <v>189</v>
      </c>
      <c r="B32" s="178"/>
      <c r="C32" s="184"/>
      <c r="D32" s="177"/>
    </row>
    <row r="33" spans="1:4" s="64" customFormat="1" ht="15">
      <c r="A33" s="6" t="s">
        <v>112</v>
      </c>
      <c r="B33" s="6"/>
      <c r="C33" s="6"/>
      <c r="D33" s="6"/>
    </row>
    <row r="34" spans="1:5" ht="17.25">
      <c r="A34" s="6" t="s">
        <v>196</v>
      </c>
      <c r="B34" s="6"/>
      <c r="C34" s="6"/>
      <c r="D34" s="6"/>
      <c r="E34" s="41"/>
    </row>
    <row r="35" spans="1:5" ht="17.25">
      <c r="A35" s="6" t="s">
        <v>197</v>
      </c>
      <c r="B35" s="6"/>
      <c r="C35" s="6"/>
      <c r="D35" s="6"/>
      <c r="E35" s="41"/>
    </row>
    <row r="36" spans="1:4" s="64" customFormat="1" ht="17.25" customHeight="1">
      <c r="A36" s="6" t="s">
        <v>113</v>
      </c>
      <c r="B36" s="6"/>
      <c r="C36" s="6"/>
      <c r="D36" s="6"/>
    </row>
    <row r="37" spans="1:5" ht="17.25">
      <c r="A37" s="6" t="s">
        <v>162</v>
      </c>
      <c r="B37" s="6"/>
      <c r="C37" s="6"/>
      <c r="D37" s="6"/>
      <c r="E37" s="41"/>
    </row>
    <row r="38" spans="1:5" ht="15" customHeight="1" hidden="1">
      <c r="A38" s="6" t="s">
        <v>40</v>
      </c>
      <c r="B38" s="6"/>
      <c r="C38" s="6"/>
      <c r="D38" s="6"/>
      <c r="E38" s="41"/>
    </row>
    <row r="39" spans="1:5" ht="15" customHeight="1" hidden="1">
      <c r="A39" s="6" t="s">
        <v>83</v>
      </c>
      <c r="B39" s="6"/>
      <c r="C39" s="6"/>
      <c r="D39" s="6"/>
      <c r="E39" s="41"/>
    </row>
    <row r="40" spans="1:5" ht="31.5" customHeight="1" hidden="1">
      <c r="A40" s="6" t="s">
        <v>41</v>
      </c>
      <c r="B40" s="6"/>
      <c r="C40" s="6">
        <v>456</v>
      </c>
      <c r="D40" s="6"/>
      <c r="E40" s="41"/>
    </row>
    <row r="41" spans="1:5" ht="15" customHeight="1" hidden="1">
      <c r="A41" s="6" t="s">
        <v>8</v>
      </c>
      <c r="B41" s="6"/>
      <c r="C41" s="6">
        <v>3435</v>
      </c>
      <c r="D41" s="6"/>
      <c r="E41" s="41"/>
    </row>
    <row r="42" spans="1:5" ht="15" customHeight="1" hidden="1">
      <c r="A42" s="6" t="s">
        <v>33</v>
      </c>
      <c r="B42" s="6"/>
      <c r="C42" s="6">
        <v>2500</v>
      </c>
      <c r="D42" s="6"/>
      <c r="E42" s="41"/>
    </row>
    <row r="43" spans="1:5" ht="15.75" customHeight="1" hidden="1">
      <c r="A43" s="6" t="s">
        <v>34</v>
      </c>
      <c r="B43" s="6"/>
      <c r="C43" s="6"/>
      <c r="D43" s="6"/>
      <c r="E43" s="41"/>
    </row>
    <row r="44" spans="1:5" ht="15.75" customHeight="1" hidden="1">
      <c r="A44" s="6" t="s">
        <v>35</v>
      </c>
      <c r="B44" s="6"/>
      <c r="C44" s="6"/>
      <c r="D44" s="6"/>
      <c r="E44" s="41"/>
    </row>
    <row r="45" spans="1:5" ht="15" customHeight="1" hidden="1">
      <c r="A45" s="6" t="s">
        <v>9</v>
      </c>
      <c r="B45" s="6"/>
      <c r="C45" s="6"/>
      <c r="D45" s="6"/>
      <c r="E45" s="41"/>
    </row>
    <row r="46" spans="1:5" ht="15" customHeight="1" hidden="1">
      <c r="A46" s="6"/>
      <c r="B46" s="6"/>
      <c r="C46" s="6"/>
      <c r="D46" s="6"/>
      <c r="E46" s="41"/>
    </row>
    <row r="47" spans="1:5" ht="17.25" customHeight="1" hidden="1">
      <c r="A47" s="6" t="s">
        <v>32</v>
      </c>
      <c r="B47" s="6"/>
      <c r="C47" s="6"/>
      <c r="D47" s="6"/>
      <c r="E47" s="41"/>
    </row>
    <row r="48" spans="1:5" ht="17.25" customHeight="1" hidden="1">
      <c r="A48" s="6" t="s">
        <v>36</v>
      </c>
      <c r="B48" s="6"/>
      <c r="C48" s="6"/>
      <c r="D48" s="6"/>
      <c r="E48" s="41"/>
    </row>
    <row r="49" spans="1:5" ht="17.25" customHeight="1" hidden="1">
      <c r="A49" s="6" t="s">
        <v>37</v>
      </c>
      <c r="B49" s="6"/>
      <c r="C49" s="6"/>
      <c r="D49" s="6"/>
      <c r="E49" s="41"/>
    </row>
    <row r="50" spans="1:5" ht="17.25" customHeight="1" hidden="1">
      <c r="A50" s="6" t="s">
        <v>12</v>
      </c>
      <c r="B50" s="6"/>
      <c r="C50" s="6"/>
      <c r="D50" s="6"/>
      <c r="E50" s="41"/>
    </row>
    <row r="51" spans="1:5" ht="13.5" customHeight="1" hidden="1">
      <c r="A51" s="6" t="s">
        <v>164</v>
      </c>
      <c r="B51" s="6"/>
      <c r="C51" s="6"/>
      <c r="D51" s="6"/>
      <c r="E51" s="41"/>
    </row>
    <row r="52" spans="1:5" ht="15" customHeight="1" hidden="1">
      <c r="A52" s="6" t="s">
        <v>14</v>
      </c>
      <c r="B52" s="6"/>
      <c r="C52" s="6"/>
      <c r="D52" s="6"/>
      <c r="E52" s="41"/>
    </row>
    <row r="53" spans="1:4" s="21" customFormat="1" ht="15" customHeight="1" hidden="1">
      <c r="A53" s="6" t="s">
        <v>15</v>
      </c>
      <c r="B53" s="6"/>
      <c r="C53" s="6"/>
      <c r="D53" s="6"/>
    </row>
    <row r="54" spans="1:4" s="30" customFormat="1" ht="15" customHeight="1" hidden="1">
      <c r="A54" s="6" t="s">
        <v>16</v>
      </c>
      <c r="B54" s="6"/>
      <c r="C54" s="6"/>
      <c r="D54" s="6"/>
    </row>
    <row r="55" spans="1:5" ht="17.25" customHeight="1" hidden="1">
      <c r="A55" s="6" t="s">
        <v>17</v>
      </c>
      <c r="B55" s="6"/>
      <c r="C55" s="6"/>
      <c r="D55" s="6"/>
      <c r="E55" s="41"/>
    </row>
    <row r="56" spans="1:5" ht="17.25" customHeight="1" hidden="1">
      <c r="A56" s="6" t="s">
        <v>28</v>
      </c>
      <c r="B56" s="6"/>
      <c r="C56" s="6"/>
      <c r="D56" s="6"/>
      <c r="E56" s="41"/>
    </row>
    <row r="57" spans="1:5" ht="17.25" customHeight="1" hidden="1">
      <c r="A57" s="6" t="s">
        <v>19</v>
      </c>
      <c r="B57" s="6"/>
      <c r="C57" s="6"/>
      <c r="D57" s="6"/>
      <c r="E57" s="41"/>
    </row>
    <row r="58" spans="1:5" ht="17.25" customHeight="1" hidden="1">
      <c r="A58" s="6" t="s">
        <v>20</v>
      </c>
      <c r="B58" s="6"/>
      <c r="C58" s="6"/>
      <c r="D58" s="6"/>
      <c r="E58" s="41"/>
    </row>
    <row r="59" spans="1:5" ht="21.75" customHeight="1" hidden="1">
      <c r="A59" s="6"/>
      <c r="B59" s="6"/>
      <c r="C59" s="6"/>
      <c r="D59" s="6"/>
      <c r="E59" s="41"/>
    </row>
    <row r="60" spans="1:4" s="64" customFormat="1" ht="18" customHeight="1">
      <c r="A60" s="6" t="s">
        <v>240</v>
      </c>
      <c r="B60" s="6"/>
      <c r="C60" s="6"/>
      <c r="D60" s="6"/>
    </row>
    <row r="61" spans="1:5" s="48" customFormat="1" ht="17.25" customHeight="1">
      <c r="A61" s="6" t="s">
        <v>165</v>
      </c>
      <c r="B61" s="6"/>
      <c r="C61" s="6"/>
      <c r="D61" s="6"/>
      <c r="E61" s="111"/>
    </row>
    <row r="62" spans="1:7" s="48" customFormat="1" ht="17.25" customHeight="1">
      <c r="A62" s="75"/>
      <c r="B62" s="75"/>
      <c r="C62" s="75"/>
      <c r="D62" s="75"/>
      <c r="E62" s="106"/>
      <c r="F62" s="87"/>
      <c r="G62" s="87"/>
    </row>
    <row r="63" spans="1:7" ht="21.75" customHeight="1">
      <c r="A63" s="57"/>
      <c r="B63" s="58"/>
      <c r="C63" s="54"/>
      <c r="E63" s="105"/>
      <c r="F63" s="54"/>
      <c r="G63" s="54"/>
    </row>
    <row r="64" ht="21.75" customHeight="1">
      <c r="E64" s="41"/>
    </row>
    <row r="65" ht="21.75" customHeight="1">
      <c r="E65" s="41"/>
    </row>
    <row r="66" ht="21.75" customHeight="1">
      <c r="E66" s="41"/>
    </row>
    <row r="67" ht="21.75" customHeight="1">
      <c r="E67" s="41"/>
    </row>
    <row r="68" ht="21.75" customHeight="1">
      <c r="E68" s="41"/>
    </row>
    <row r="69" ht="21.75" customHeight="1">
      <c r="E69" s="41"/>
    </row>
    <row r="70" ht="21.75" customHeight="1">
      <c r="E70" s="41"/>
    </row>
    <row r="71" ht="21.75" customHeight="1">
      <c r="E71" s="41"/>
    </row>
    <row r="72" ht="21.75" customHeight="1">
      <c r="E72" s="41"/>
    </row>
    <row r="73" ht="21.75" customHeight="1">
      <c r="E73" s="41"/>
    </row>
    <row r="74" ht="21.75" customHeight="1">
      <c r="E74" s="41"/>
    </row>
    <row r="75" ht="21.75" customHeight="1">
      <c r="E75" s="41"/>
    </row>
    <row r="76" ht="21.75" customHeight="1">
      <c r="E76" s="41"/>
    </row>
    <row r="77" ht="21.75" customHeight="1">
      <c r="E77" s="41"/>
    </row>
    <row r="78" ht="21.75" customHeight="1">
      <c r="E78" s="41"/>
    </row>
    <row r="79" ht="21.75" customHeight="1">
      <c r="E79" s="41"/>
    </row>
    <row r="80" ht="21.75" customHeight="1">
      <c r="E80" s="41"/>
    </row>
    <row r="81" ht="21.75" customHeight="1">
      <c r="E81" s="41"/>
    </row>
    <row r="82" ht="21.75" customHeight="1">
      <c r="E82" s="41"/>
    </row>
    <row r="83" ht="21.75" customHeight="1">
      <c r="E83" s="41"/>
    </row>
  </sheetData>
  <sheetProtection/>
  <mergeCells count="6">
    <mergeCell ref="A8:D8"/>
    <mergeCell ref="A10:D10"/>
    <mergeCell ref="A31:G31"/>
    <mergeCell ref="A9:D9"/>
    <mergeCell ref="A12:A13"/>
    <mergeCell ref="B12:C12"/>
  </mergeCells>
  <printOptions horizontalCentered="1"/>
  <pageMargins left="0.37" right="0.18" top="0.2" bottom="0.2" header="0.2" footer="0.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9"/>
  <dimension ref="A1:G62"/>
  <sheetViews>
    <sheetView zoomScale="115" zoomScaleNormal="115" zoomScalePageLayoutView="0" workbookViewId="0" topLeftCell="A29">
      <selection activeCell="A33" sqref="A33"/>
    </sheetView>
  </sheetViews>
  <sheetFormatPr defaultColWidth="9.140625" defaultRowHeight="21.75" customHeight="1"/>
  <cols>
    <col min="1" max="1" width="53.28125" style="7" customWidth="1"/>
    <col min="2" max="2" width="18.8515625" style="8" customWidth="1"/>
    <col min="3" max="3" width="20.00390625" style="9" customWidth="1"/>
    <col min="4" max="4" width="13.00390625" style="54" customWidth="1"/>
    <col min="5" max="5" width="12.7109375" style="9" bestFit="1" customWidth="1"/>
    <col min="6" max="16384" width="9.140625" style="9" customWidth="1"/>
  </cols>
  <sheetData>
    <row r="1" spans="3:4" ht="17.25" customHeight="1">
      <c r="C1" s="164"/>
      <c r="D1" s="164"/>
    </row>
    <row r="2" ht="17.25">
      <c r="D2" s="70" t="s">
        <v>115</v>
      </c>
    </row>
    <row r="3" spans="2:4" ht="17.25">
      <c r="B3" s="11"/>
      <c r="D3" s="11"/>
    </row>
    <row r="4" spans="2:4" ht="17.25">
      <c r="B4" s="11"/>
      <c r="D4" s="11"/>
    </row>
    <row r="5" spans="2:4" ht="15" customHeight="1">
      <c r="B5" s="12"/>
      <c r="C5" s="12"/>
      <c r="D5" s="68"/>
    </row>
    <row r="6" spans="2:4" ht="15" customHeight="1">
      <c r="B6" s="12"/>
      <c r="C6" s="12"/>
      <c r="D6" s="68"/>
    </row>
    <row r="7" spans="1:4" s="14" customFormat="1" ht="18" customHeight="1">
      <c r="A7" s="165" t="s">
        <v>140</v>
      </c>
      <c r="B7" s="165"/>
      <c r="C7" s="165"/>
      <c r="D7" s="55"/>
    </row>
    <row r="8" spans="1:4" s="14" customFormat="1" ht="18" customHeight="1">
      <c r="A8" s="154" t="s">
        <v>141</v>
      </c>
      <c r="B8" s="154"/>
      <c r="C8" s="154"/>
      <c r="D8" s="55"/>
    </row>
    <row r="9" spans="1:4" s="14" customFormat="1" ht="20.25" customHeight="1">
      <c r="A9" s="154" t="s">
        <v>198</v>
      </c>
      <c r="B9" s="154"/>
      <c r="C9" s="154"/>
      <c r="D9" s="83"/>
    </row>
    <row r="10" spans="1:4" s="14" customFormat="1" ht="20.25">
      <c r="A10" s="15"/>
      <c r="B10" s="38"/>
      <c r="C10" s="38"/>
      <c r="D10" s="72"/>
    </row>
    <row r="11" spans="1:3" s="16" customFormat="1" ht="36" customHeight="1">
      <c r="A11" s="157" t="s">
        <v>58</v>
      </c>
      <c r="B11" s="155" t="s">
        <v>59</v>
      </c>
      <c r="C11" s="156"/>
    </row>
    <row r="12" spans="1:4" s="16" customFormat="1" ht="17.25">
      <c r="A12" s="158"/>
      <c r="B12" s="91" t="s">
        <v>73</v>
      </c>
      <c r="C12" s="65" t="s">
        <v>99</v>
      </c>
      <c r="D12" s="61"/>
    </row>
    <row r="13" spans="1:4" s="16" customFormat="1" ht="15" customHeight="1">
      <c r="A13" s="79">
        <v>1</v>
      </c>
      <c r="B13" s="79">
        <v>2</v>
      </c>
      <c r="C13" s="79">
        <v>3</v>
      </c>
      <c r="D13" s="85"/>
    </row>
    <row r="14" spans="1:4" ht="32.25" customHeight="1">
      <c r="A14" s="49" t="s">
        <v>100</v>
      </c>
      <c r="B14" s="80">
        <f>B15+B16</f>
        <v>38400</v>
      </c>
      <c r="C14" s="80">
        <f>C15+C16</f>
        <v>21260.159999999996</v>
      </c>
      <c r="D14" s="42"/>
    </row>
    <row r="15" spans="1:4" ht="21" customHeight="1">
      <c r="A15" s="49" t="s">
        <v>101</v>
      </c>
      <c r="B15" s="80">
        <v>3624</v>
      </c>
      <c r="C15" s="80">
        <f aca="true" t="shared" si="0" ref="C15:C28">B15*553.65/1000</f>
        <v>2006.4275999999998</v>
      </c>
      <c r="D15" s="42"/>
    </row>
    <row r="16" spans="1:4" ht="21" customHeight="1">
      <c r="A16" s="49" t="s">
        <v>102</v>
      </c>
      <c r="B16" s="80">
        <v>34776</v>
      </c>
      <c r="C16" s="80">
        <f t="shared" si="0"/>
        <v>19253.732399999997</v>
      </c>
      <c r="D16" s="42"/>
    </row>
    <row r="17" spans="1:4" ht="26.25" customHeight="1">
      <c r="A17" s="49" t="s">
        <v>103</v>
      </c>
      <c r="B17" s="80">
        <v>10432.8</v>
      </c>
      <c r="C17" s="80">
        <f t="shared" si="0"/>
        <v>5776.11972</v>
      </c>
      <c r="D17" s="112"/>
    </row>
    <row r="18" spans="1:4" ht="24" customHeight="1">
      <c r="A18" s="93" t="s">
        <v>116</v>
      </c>
      <c r="B18" s="80">
        <f>SUM(B19:B23)</f>
        <v>53622</v>
      </c>
      <c r="C18" s="80">
        <f>SUM(C19:C23)</f>
        <v>29687.820299999992</v>
      </c>
      <c r="D18" s="112"/>
    </row>
    <row r="19" spans="1:5" ht="20.25" customHeight="1">
      <c r="A19" s="45" t="s">
        <v>62</v>
      </c>
      <c r="B19" s="80">
        <v>36644</v>
      </c>
      <c r="C19" s="80">
        <f t="shared" si="0"/>
        <v>20287.950599999996</v>
      </c>
      <c r="D19" s="42"/>
      <c r="E19" s="41"/>
    </row>
    <row r="20" spans="1:4" ht="20.25" customHeight="1">
      <c r="A20" s="62" t="s">
        <v>105</v>
      </c>
      <c r="B20" s="80">
        <v>2333</v>
      </c>
      <c r="C20" s="80">
        <f t="shared" si="0"/>
        <v>1291.66545</v>
      </c>
      <c r="D20" s="42"/>
    </row>
    <row r="21" spans="1:4" ht="20.25" customHeight="1">
      <c r="A21" s="62" t="s">
        <v>104</v>
      </c>
      <c r="B21" s="80">
        <v>6645</v>
      </c>
      <c r="C21" s="80">
        <f t="shared" si="0"/>
        <v>3679.00425</v>
      </c>
      <c r="D21" s="42"/>
    </row>
    <row r="22" spans="1:4" ht="20.25" customHeight="1">
      <c r="A22" s="45" t="s">
        <v>64</v>
      </c>
      <c r="B22" s="80">
        <v>4000</v>
      </c>
      <c r="C22" s="80">
        <f t="shared" si="0"/>
        <v>2214.6</v>
      </c>
      <c r="D22" s="112"/>
    </row>
    <row r="23" spans="1:4" ht="20.25" customHeight="1">
      <c r="A23" s="99" t="s">
        <v>106</v>
      </c>
      <c r="B23" s="80">
        <v>4000</v>
      </c>
      <c r="C23" s="80">
        <f t="shared" si="0"/>
        <v>2214.6</v>
      </c>
      <c r="D23" s="112"/>
    </row>
    <row r="24" spans="1:4" ht="24.75" customHeight="1">
      <c r="A24" s="45" t="s">
        <v>107</v>
      </c>
      <c r="B24" s="80">
        <v>6000</v>
      </c>
      <c r="C24" s="80">
        <f t="shared" si="0"/>
        <v>3321.9</v>
      </c>
      <c r="D24" s="112"/>
    </row>
    <row r="25" spans="1:4" ht="25.5" customHeight="1">
      <c r="A25" s="45" t="s">
        <v>108</v>
      </c>
      <c r="B25" s="80">
        <f>B26+B28+B27</f>
        <v>27900</v>
      </c>
      <c r="C25" s="80">
        <f>C26+C28+C27</f>
        <v>15446.835</v>
      </c>
      <c r="D25" s="112"/>
    </row>
    <row r="26" spans="1:4" ht="20.25" customHeight="1">
      <c r="A26" s="45" t="s">
        <v>109</v>
      </c>
      <c r="B26" s="80">
        <v>6000</v>
      </c>
      <c r="C26" s="80">
        <f t="shared" si="0"/>
        <v>3321.9</v>
      </c>
      <c r="D26" s="112"/>
    </row>
    <row r="27" spans="1:4" ht="20.25" customHeight="1">
      <c r="A27" s="45" t="s">
        <v>124</v>
      </c>
      <c r="B27" s="80">
        <v>15400</v>
      </c>
      <c r="C27" s="80">
        <f t="shared" si="0"/>
        <v>8526.21</v>
      </c>
      <c r="D27" s="112"/>
    </row>
    <row r="28" spans="1:4" ht="21" customHeight="1">
      <c r="A28" s="63" t="s">
        <v>110</v>
      </c>
      <c r="B28" s="80">
        <v>6500</v>
      </c>
      <c r="C28" s="80">
        <f t="shared" si="0"/>
        <v>3598.725</v>
      </c>
      <c r="D28" s="112"/>
    </row>
    <row r="29" spans="1:4" ht="26.25" customHeight="1">
      <c r="A29" s="45" t="s">
        <v>111</v>
      </c>
      <c r="B29" s="80">
        <f>B14+B17+B18+B24+B25</f>
        <v>136354.8</v>
      </c>
      <c r="C29" s="80">
        <f>C14+C17+C18+C24+C25</f>
        <v>75492.83501999998</v>
      </c>
      <c r="D29" s="112"/>
    </row>
    <row r="30" spans="1:7" ht="27" customHeight="1">
      <c r="A30" s="181" t="s">
        <v>90</v>
      </c>
      <c r="B30" s="181"/>
      <c r="C30" s="181"/>
      <c r="D30" s="181"/>
      <c r="E30" s="181"/>
      <c r="F30" s="89"/>
      <c r="G30" s="89"/>
    </row>
    <row r="31" spans="1:5" ht="21" customHeight="1">
      <c r="A31" s="6" t="s">
        <v>189</v>
      </c>
      <c r="B31" s="178"/>
      <c r="C31" s="184"/>
      <c r="D31" s="177"/>
      <c r="E31" s="177"/>
    </row>
    <row r="32" spans="1:5" s="64" customFormat="1" ht="15">
      <c r="A32" s="6" t="s">
        <v>112</v>
      </c>
      <c r="B32" s="6"/>
      <c r="C32" s="6"/>
      <c r="D32" s="6"/>
      <c r="E32" s="6"/>
    </row>
    <row r="33" spans="1:5" ht="17.25">
      <c r="A33" s="6" t="s">
        <v>199</v>
      </c>
      <c r="B33" s="6"/>
      <c r="C33" s="6"/>
      <c r="D33" s="179"/>
      <c r="E33" s="6"/>
    </row>
    <row r="34" spans="1:5" ht="17.25">
      <c r="A34" s="6" t="s">
        <v>200</v>
      </c>
      <c r="B34" s="6"/>
      <c r="C34" s="6"/>
      <c r="D34" s="179"/>
      <c r="E34" s="6"/>
    </row>
    <row r="35" spans="1:5" s="64" customFormat="1" ht="17.25" customHeight="1">
      <c r="A35" s="6" t="s">
        <v>113</v>
      </c>
      <c r="B35" s="6"/>
      <c r="C35" s="6"/>
      <c r="D35" s="6"/>
      <c r="E35" s="6"/>
    </row>
    <row r="36" spans="1:5" ht="17.25">
      <c r="A36" s="6" t="s">
        <v>161</v>
      </c>
      <c r="B36" s="6"/>
      <c r="C36" s="6"/>
      <c r="D36" s="179"/>
      <c r="E36" s="6"/>
    </row>
    <row r="37" spans="1:5" ht="15" customHeight="1" hidden="1">
      <c r="A37" s="6" t="s">
        <v>50</v>
      </c>
      <c r="B37" s="6"/>
      <c r="C37" s="6"/>
      <c r="D37" s="179"/>
      <c r="E37" s="6"/>
    </row>
    <row r="38" spans="1:5" ht="15" customHeight="1" hidden="1">
      <c r="A38" s="6" t="s">
        <v>43</v>
      </c>
      <c r="B38" s="6"/>
      <c r="C38" s="6">
        <f>SUM(C39:C44)</f>
        <v>6391</v>
      </c>
      <c r="D38" s="179"/>
      <c r="E38" s="6"/>
    </row>
    <row r="39" spans="1:5" ht="31.5" customHeight="1" hidden="1">
      <c r="A39" s="6" t="s">
        <v>41</v>
      </c>
      <c r="B39" s="6"/>
      <c r="C39" s="6">
        <v>456</v>
      </c>
      <c r="D39" s="179"/>
      <c r="E39" s="6"/>
    </row>
    <row r="40" spans="1:5" ht="15" customHeight="1" hidden="1">
      <c r="A40" s="6" t="s">
        <v>8</v>
      </c>
      <c r="B40" s="6"/>
      <c r="C40" s="6">
        <v>3435</v>
      </c>
      <c r="D40" s="179"/>
      <c r="E40" s="6"/>
    </row>
    <row r="41" spans="1:5" ht="15" customHeight="1" hidden="1">
      <c r="A41" s="6" t="s">
        <v>33</v>
      </c>
      <c r="B41" s="6"/>
      <c r="C41" s="6">
        <v>2500</v>
      </c>
      <c r="D41" s="179"/>
      <c r="E41" s="6"/>
    </row>
    <row r="42" spans="1:5" ht="15.75" customHeight="1" hidden="1">
      <c r="A42" s="6" t="s">
        <v>34</v>
      </c>
      <c r="B42" s="6"/>
      <c r="C42" s="6"/>
      <c r="D42" s="179"/>
      <c r="E42" s="6"/>
    </row>
    <row r="43" spans="1:5" ht="15.75" customHeight="1" hidden="1">
      <c r="A43" s="6" t="s">
        <v>35</v>
      </c>
      <c r="B43" s="6"/>
      <c r="C43" s="6"/>
      <c r="D43" s="179"/>
      <c r="E43" s="6"/>
    </row>
    <row r="44" spans="1:5" ht="15" customHeight="1" hidden="1">
      <c r="A44" s="6" t="s">
        <v>9</v>
      </c>
      <c r="B44" s="6"/>
      <c r="C44" s="6"/>
      <c r="D44" s="179"/>
      <c r="E44" s="6"/>
    </row>
    <row r="45" spans="1:5" ht="15" customHeight="1" hidden="1">
      <c r="A45" s="6"/>
      <c r="B45" s="6"/>
      <c r="C45" s="6"/>
      <c r="D45" s="179"/>
      <c r="E45" s="6"/>
    </row>
    <row r="46" spans="1:5" ht="17.25" customHeight="1" hidden="1">
      <c r="A46" s="6" t="s">
        <v>32</v>
      </c>
      <c r="B46" s="6"/>
      <c r="C46" s="6"/>
      <c r="D46" s="179"/>
      <c r="E46" s="6"/>
    </row>
    <row r="47" spans="1:5" ht="17.25" customHeight="1" hidden="1">
      <c r="A47" s="6" t="s">
        <v>36</v>
      </c>
      <c r="B47" s="6"/>
      <c r="C47" s="6"/>
      <c r="D47" s="179"/>
      <c r="E47" s="6"/>
    </row>
    <row r="48" spans="1:5" ht="17.25" customHeight="1" hidden="1">
      <c r="A48" s="6" t="s">
        <v>37</v>
      </c>
      <c r="B48" s="6"/>
      <c r="C48" s="6"/>
      <c r="D48" s="179"/>
      <c r="E48" s="6"/>
    </row>
    <row r="49" spans="1:5" ht="17.25" customHeight="1" hidden="1">
      <c r="A49" s="6" t="s">
        <v>12</v>
      </c>
      <c r="B49" s="6"/>
      <c r="C49" s="6"/>
      <c r="D49" s="179"/>
      <c r="E49" s="6"/>
    </row>
    <row r="50" spans="1:5" ht="13.5" customHeight="1" hidden="1">
      <c r="A50" s="6" t="s">
        <v>164</v>
      </c>
      <c r="B50" s="6"/>
      <c r="C50" s="6"/>
      <c r="D50" s="179"/>
      <c r="E50" s="6"/>
    </row>
    <row r="51" spans="1:5" ht="15" customHeight="1" hidden="1">
      <c r="A51" s="6" t="s">
        <v>14</v>
      </c>
      <c r="B51" s="6"/>
      <c r="C51" s="6"/>
      <c r="D51" s="179"/>
      <c r="E51" s="6"/>
    </row>
    <row r="52" spans="1:5" s="21" customFormat="1" ht="15" customHeight="1" hidden="1">
      <c r="A52" s="6" t="s">
        <v>15</v>
      </c>
      <c r="B52" s="6"/>
      <c r="C52" s="6"/>
      <c r="D52" s="179"/>
      <c r="E52" s="6"/>
    </row>
    <row r="53" spans="1:5" s="30" customFormat="1" ht="15" customHeight="1" hidden="1">
      <c r="A53" s="6" t="s">
        <v>16</v>
      </c>
      <c r="B53" s="6"/>
      <c r="C53" s="6"/>
      <c r="D53" s="179"/>
      <c r="E53" s="6"/>
    </row>
    <row r="54" spans="1:5" ht="17.25" customHeight="1" hidden="1">
      <c r="A54" s="6" t="s">
        <v>17</v>
      </c>
      <c r="B54" s="6"/>
      <c r="C54" s="6"/>
      <c r="D54" s="179"/>
      <c r="E54" s="6"/>
    </row>
    <row r="55" spans="1:5" ht="17.25" customHeight="1" hidden="1">
      <c r="A55" s="6" t="s">
        <v>28</v>
      </c>
      <c r="B55" s="6"/>
      <c r="C55" s="6"/>
      <c r="D55" s="179"/>
      <c r="E55" s="6"/>
    </row>
    <row r="56" spans="1:5" ht="17.25" customHeight="1" hidden="1">
      <c r="A56" s="6" t="s">
        <v>19</v>
      </c>
      <c r="B56" s="6"/>
      <c r="C56" s="6"/>
      <c r="D56" s="179"/>
      <c r="E56" s="6"/>
    </row>
    <row r="57" spans="1:5" ht="17.25" customHeight="1" hidden="1">
      <c r="A57" s="6" t="s">
        <v>20</v>
      </c>
      <c r="B57" s="6"/>
      <c r="C57" s="6"/>
      <c r="D57" s="179"/>
      <c r="E57" s="6"/>
    </row>
    <row r="58" spans="1:5" ht="21.75" customHeight="1" hidden="1">
      <c r="A58" s="6"/>
      <c r="B58" s="6"/>
      <c r="C58" s="6"/>
      <c r="D58" s="179"/>
      <c r="E58" s="6"/>
    </row>
    <row r="59" spans="1:5" s="86" customFormat="1" ht="18" customHeight="1">
      <c r="A59" s="6" t="s">
        <v>241</v>
      </c>
      <c r="B59" s="183"/>
      <c r="C59" s="183"/>
      <c r="D59" s="183"/>
      <c r="E59" s="183"/>
    </row>
    <row r="60" spans="1:5" s="48" customFormat="1" ht="17.25" customHeight="1">
      <c r="A60" s="6" t="s">
        <v>166</v>
      </c>
      <c r="B60" s="6"/>
      <c r="C60" s="6"/>
      <c r="D60" s="6"/>
      <c r="E60" s="6"/>
    </row>
    <row r="61" spans="1:5" s="48" customFormat="1" ht="17.25" customHeight="1">
      <c r="A61" s="6" t="s">
        <v>167</v>
      </c>
      <c r="B61" s="6"/>
      <c r="C61" s="6"/>
      <c r="D61" s="6"/>
      <c r="E61" s="6"/>
    </row>
    <row r="62" spans="1:4" ht="17.25" customHeight="1">
      <c r="A62" s="6"/>
      <c r="B62" s="5"/>
      <c r="C62" s="5"/>
      <c r="D62" s="77"/>
    </row>
  </sheetData>
  <sheetProtection/>
  <mergeCells count="6">
    <mergeCell ref="C1:D1"/>
    <mergeCell ref="A11:A12"/>
    <mergeCell ref="A7:C7"/>
    <mergeCell ref="B11:C11"/>
    <mergeCell ref="A8:C8"/>
    <mergeCell ref="A9:C9"/>
  </mergeCells>
  <printOptions horizontalCentered="1"/>
  <pageMargins left="0.37" right="0.18" top="0.2" bottom="0.2" header="0.2" footer="0.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5"/>
  <dimension ref="A1:G57"/>
  <sheetViews>
    <sheetView zoomScale="115" zoomScaleNormal="115" zoomScalePageLayoutView="0" workbookViewId="0" topLeftCell="A25">
      <selection activeCell="A34" sqref="A34"/>
    </sheetView>
  </sheetViews>
  <sheetFormatPr defaultColWidth="9.140625" defaultRowHeight="21.75" customHeight="1"/>
  <cols>
    <col min="1" max="1" width="54.28125" style="7" customWidth="1"/>
    <col min="2" max="2" width="16.57421875" style="8" customWidth="1"/>
    <col min="3" max="3" width="23.00390625" style="9" customWidth="1"/>
    <col min="4" max="4" width="5.8515625" style="9" hidden="1" customWidth="1"/>
    <col min="5" max="5" width="13.28125" style="9" customWidth="1"/>
    <col min="6" max="6" width="12.7109375" style="9" bestFit="1" customWidth="1"/>
    <col min="7" max="16384" width="9.140625" style="9" customWidth="1"/>
  </cols>
  <sheetData>
    <row r="1" spans="4:5" ht="17.25" customHeight="1">
      <c r="D1" s="164" t="s">
        <v>115</v>
      </c>
      <c r="E1" s="164"/>
    </row>
    <row r="2" spans="4:5" ht="17.25">
      <c r="D2" s="10"/>
      <c r="E2" s="10"/>
    </row>
    <row r="3" spans="3:5" ht="17.25" customHeight="1">
      <c r="C3" s="166"/>
      <c r="D3" s="166"/>
      <c r="E3" s="166"/>
    </row>
    <row r="4" spans="3:5" ht="17.25">
      <c r="C4" s="166"/>
      <c r="D4" s="166"/>
      <c r="E4" s="166"/>
    </row>
    <row r="5" spans="1:3" ht="17.25">
      <c r="A5" s="57"/>
      <c r="B5" s="58"/>
      <c r="C5" s="54"/>
    </row>
    <row r="6" spans="1:5" s="67" customFormat="1" ht="16.5" customHeight="1">
      <c r="A6" s="154" t="s">
        <v>142</v>
      </c>
      <c r="B6" s="154"/>
      <c r="C6" s="154"/>
      <c r="E6" s="69"/>
    </row>
    <row r="7" spans="1:4" s="67" customFormat="1" ht="18.75" customHeight="1">
      <c r="A7" s="154" t="s">
        <v>97</v>
      </c>
      <c r="B7" s="154"/>
      <c r="C7" s="154"/>
      <c r="D7" s="154"/>
    </row>
    <row r="8" spans="1:4" s="67" customFormat="1" ht="17.25" customHeight="1">
      <c r="A8" s="154" t="s">
        <v>184</v>
      </c>
      <c r="B8" s="154"/>
      <c r="C8" s="154"/>
      <c r="D8" s="154"/>
    </row>
    <row r="9" spans="1:3" s="14" customFormat="1" ht="18" customHeight="1">
      <c r="A9" s="13"/>
      <c r="B9" s="13"/>
      <c r="C9" s="34"/>
    </row>
    <row r="10" spans="1:3" s="16" customFormat="1" ht="33" customHeight="1">
      <c r="A10" s="157" t="s">
        <v>58</v>
      </c>
      <c r="B10" s="155" t="s">
        <v>59</v>
      </c>
      <c r="C10" s="156"/>
    </row>
    <row r="11" spans="1:3" s="16" customFormat="1" ht="17.25">
      <c r="A11" s="158"/>
      <c r="B11" s="65" t="s">
        <v>68</v>
      </c>
      <c r="C11" s="65" t="s">
        <v>99</v>
      </c>
    </row>
    <row r="12" spans="1:3" s="16" customFormat="1" ht="17.25">
      <c r="A12" s="79">
        <v>1</v>
      </c>
      <c r="B12" s="79">
        <v>2</v>
      </c>
      <c r="C12" s="79">
        <v>3</v>
      </c>
    </row>
    <row r="13" spans="1:3" ht="32.25" customHeight="1">
      <c r="A13" s="49" t="s">
        <v>100</v>
      </c>
      <c r="B13" s="80">
        <f>B14+B15</f>
        <v>25984.8</v>
      </c>
      <c r="C13" s="80">
        <f>C14+C15</f>
        <v>12642.904439999998</v>
      </c>
    </row>
    <row r="14" spans="1:3" ht="20.25" customHeight="1">
      <c r="A14" s="49" t="s">
        <v>101</v>
      </c>
      <c r="B14" s="80">
        <v>4684.8</v>
      </c>
      <c r="C14" s="80">
        <f>B14*486.55/1000</f>
        <v>2279.38944</v>
      </c>
    </row>
    <row r="15" spans="1:3" ht="20.25" customHeight="1">
      <c r="A15" s="49" t="s">
        <v>102</v>
      </c>
      <c r="B15" s="80">
        <v>21300</v>
      </c>
      <c r="C15" s="80">
        <f>B15*486.55/1000</f>
        <v>10363.515</v>
      </c>
    </row>
    <row r="16" spans="1:5" ht="25.5" customHeight="1">
      <c r="A16" s="49" t="s">
        <v>103</v>
      </c>
      <c r="B16" s="80">
        <v>6390</v>
      </c>
      <c r="C16" s="80">
        <f>B16*486.55/1000</f>
        <v>3109.0545</v>
      </c>
      <c r="E16" s="41"/>
    </row>
    <row r="17" spans="1:5" ht="24.75" customHeight="1">
      <c r="A17" s="93" t="s">
        <v>116</v>
      </c>
      <c r="B17" s="80">
        <f>SUM(B18:B22)</f>
        <v>25047.4</v>
      </c>
      <c r="C17" s="80">
        <f>SUM(C18:C22)</f>
        <v>12186.812469999999</v>
      </c>
      <c r="E17" s="112"/>
    </row>
    <row r="18" spans="1:5" ht="20.25" customHeight="1">
      <c r="A18" s="45" t="s">
        <v>62</v>
      </c>
      <c r="B18" s="80">
        <v>14880</v>
      </c>
      <c r="C18" s="80">
        <f aca="true" t="shared" si="0" ref="C18:C27">B18*486.55/1000</f>
        <v>7239.864</v>
      </c>
      <c r="E18" s="41"/>
    </row>
    <row r="19" spans="1:3" ht="20.25" customHeight="1">
      <c r="A19" s="62" t="s">
        <v>224</v>
      </c>
      <c r="B19" s="80">
        <v>1500</v>
      </c>
      <c r="C19" s="80">
        <f t="shared" si="0"/>
        <v>729.825</v>
      </c>
    </row>
    <row r="20" spans="1:3" ht="20.25" customHeight="1">
      <c r="A20" s="62" t="s">
        <v>248</v>
      </c>
      <c r="B20" s="80">
        <v>5000</v>
      </c>
      <c r="C20" s="80">
        <f t="shared" si="0"/>
        <v>2432.75</v>
      </c>
    </row>
    <row r="21" spans="1:3" ht="20.25" customHeight="1">
      <c r="A21" s="45" t="s">
        <v>64</v>
      </c>
      <c r="B21" s="80">
        <v>2300</v>
      </c>
      <c r="C21" s="80">
        <f t="shared" si="0"/>
        <v>1119.065</v>
      </c>
    </row>
    <row r="22" spans="1:3" ht="20.25" customHeight="1">
      <c r="A22" s="99" t="s">
        <v>106</v>
      </c>
      <c r="B22" s="80">
        <v>1367.4</v>
      </c>
      <c r="C22" s="80">
        <f t="shared" si="0"/>
        <v>665.30847</v>
      </c>
    </row>
    <row r="23" spans="1:5" ht="25.5" customHeight="1">
      <c r="A23" s="45" t="s">
        <v>107</v>
      </c>
      <c r="B23" s="80">
        <v>1000</v>
      </c>
      <c r="C23" s="80">
        <f t="shared" si="0"/>
        <v>486.55</v>
      </c>
      <c r="E23" s="41"/>
    </row>
    <row r="24" spans="1:5" ht="24" customHeight="1">
      <c r="A24" s="45" t="s">
        <v>108</v>
      </c>
      <c r="B24" s="80">
        <f>B25+B26+B27</f>
        <v>11200</v>
      </c>
      <c r="C24" s="80">
        <f>C25+C26+C27</f>
        <v>5449.36</v>
      </c>
      <c r="E24" s="42"/>
    </row>
    <row r="25" spans="1:3" ht="20.25" customHeight="1">
      <c r="A25" s="45" t="s">
        <v>109</v>
      </c>
      <c r="B25" s="80">
        <v>4000</v>
      </c>
      <c r="C25" s="80">
        <f t="shared" si="0"/>
        <v>1946.2</v>
      </c>
    </row>
    <row r="26" spans="1:3" ht="20.25" customHeight="1">
      <c r="A26" s="63" t="s">
        <v>110</v>
      </c>
      <c r="B26" s="80">
        <v>3200</v>
      </c>
      <c r="C26" s="80">
        <f t="shared" si="0"/>
        <v>1556.96</v>
      </c>
    </row>
    <row r="27" spans="1:3" ht="20.25" customHeight="1">
      <c r="A27" s="45" t="s">
        <v>128</v>
      </c>
      <c r="B27" s="80">
        <v>4000</v>
      </c>
      <c r="C27" s="80">
        <f t="shared" si="0"/>
        <v>1946.2</v>
      </c>
    </row>
    <row r="28" spans="1:5" ht="28.5" customHeight="1">
      <c r="A28" s="45" t="s">
        <v>111</v>
      </c>
      <c r="B28" s="80">
        <f>B13+B16+B17+B23+B24</f>
        <v>69622.2</v>
      </c>
      <c r="C28" s="80">
        <f>C13+C16+C17+C23+C24</f>
        <v>33874.68141</v>
      </c>
      <c r="E28" s="42"/>
    </row>
    <row r="29" spans="1:7" ht="21" customHeight="1">
      <c r="A29" s="180" t="s">
        <v>90</v>
      </c>
      <c r="B29" s="180"/>
      <c r="C29" s="180"/>
      <c r="D29" s="180"/>
      <c r="E29" s="180"/>
      <c r="F29" s="180"/>
      <c r="G29" s="180"/>
    </row>
    <row r="30" spans="1:7" ht="12" customHeight="1">
      <c r="A30" s="185"/>
      <c r="B30" s="185"/>
      <c r="C30" s="185"/>
      <c r="D30" s="185"/>
      <c r="E30" s="185"/>
      <c r="F30" s="185"/>
      <c r="G30" s="185"/>
    </row>
    <row r="31" spans="1:7" s="4" customFormat="1" ht="18" customHeight="1">
      <c r="A31" s="6" t="s">
        <v>203</v>
      </c>
      <c r="B31" s="178"/>
      <c r="C31" s="178"/>
      <c r="D31" s="177"/>
      <c r="E31" s="177"/>
      <c r="F31" s="177"/>
      <c r="G31" s="177"/>
    </row>
    <row r="32" spans="1:7" s="64" customFormat="1" ht="15">
      <c r="A32" s="6" t="s">
        <v>112</v>
      </c>
      <c r="B32" s="6"/>
      <c r="C32" s="6"/>
      <c r="D32" s="6"/>
      <c r="E32" s="6"/>
      <c r="F32" s="6"/>
      <c r="G32" s="6"/>
    </row>
    <row r="33" spans="1:7" ht="17.25">
      <c r="A33" s="6" t="s">
        <v>250</v>
      </c>
      <c r="B33" s="6"/>
      <c r="C33" s="6"/>
      <c r="D33" s="6"/>
      <c r="E33" s="6"/>
      <c r="F33" s="177"/>
      <c r="G33" s="177"/>
    </row>
    <row r="34" spans="1:7" ht="17.25">
      <c r="A34" s="6" t="s">
        <v>202</v>
      </c>
      <c r="B34" s="6"/>
      <c r="C34" s="6"/>
      <c r="D34" s="6"/>
      <c r="E34" s="6"/>
      <c r="F34" s="177"/>
      <c r="G34" s="177"/>
    </row>
    <row r="35" spans="1:7" s="64" customFormat="1" ht="17.25" customHeight="1">
      <c r="A35" s="6" t="s">
        <v>113</v>
      </c>
      <c r="B35" s="6"/>
      <c r="C35" s="6"/>
      <c r="D35" s="6"/>
      <c r="E35" s="6"/>
      <c r="F35" s="6"/>
      <c r="G35" s="6"/>
    </row>
    <row r="36" spans="1:7" ht="17.25" customHeight="1" hidden="1">
      <c r="A36" s="6" t="s">
        <v>40</v>
      </c>
      <c r="B36" s="6"/>
      <c r="C36" s="6"/>
      <c r="D36" s="6"/>
      <c r="E36" s="6"/>
      <c r="F36" s="177"/>
      <c r="G36" s="177"/>
    </row>
    <row r="37" spans="1:7" s="21" customFormat="1" ht="17.25" customHeight="1" hidden="1">
      <c r="A37" s="6" t="s">
        <v>78</v>
      </c>
      <c r="B37" s="6"/>
      <c r="C37" s="6"/>
      <c r="D37" s="6"/>
      <c r="E37" s="6"/>
      <c r="F37" s="181"/>
      <c r="G37" s="181"/>
    </row>
    <row r="38" spans="1:7" s="35" customFormat="1" ht="16.5" customHeight="1" hidden="1">
      <c r="A38" s="6" t="s">
        <v>79</v>
      </c>
      <c r="B38" s="6"/>
      <c r="C38" s="6"/>
      <c r="D38" s="6"/>
      <c r="E38" s="6"/>
      <c r="F38" s="177"/>
      <c r="G38" s="177"/>
    </row>
    <row r="39" spans="1:7" s="35" customFormat="1" ht="16.5" customHeight="1" hidden="1">
      <c r="A39" s="6" t="s">
        <v>80</v>
      </c>
      <c r="B39" s="6"/>
      <c r="C39" s="6"/>
      <c r="D39" s="6"/>
      <c r="E39" s="6"/>
      <c r="F39" s="177"/>
      <c r="G39" s="177"/>
    </row>
    <row r="40" spans="1:7" s="35" customFormat="1" ht="15" customHeight="1" hidden="1">
      <c r="A40" s="6" t="s">
        <v>9</v>
      </c>
      <c r="B40" s="6">
        <v>1780</v>
      </c>
      <c r="C40" s="6" t="s">
        <v>6</v>
      </c>
      <c r="D40" s="6"/>
      <c r="E40" s="6"/>
      <c r="F40" s="177"/>
      <c r="G40" s="177"/>
    </row>
    <row r="41" spans="1:7" s="35" customFormat="1" ht="15" customHeight="1" hidden="1">
      <c r="A41" s="6" t="s">
        <v>10</v>
      </c>
      <c r="B41" s="6">
        <v>1000</v>
      </c>
      <c r="C41" s="6" t="s">
        <v>6</v>
      </c>
      <c r="D41" s="6"/>
      <c r="E41" s="6"/>
      <c r="F41" s="177"/>
      <c r="G41" s="177"/>
    </row>
    <row r="42" spans="1:7" s="35" customFormat="1" ht="15" customHeight="1" hidden="1">
      <c r="A42" s="6" t="s">
        <v>11</v>
      </c>
      <c r="B42" s="6">
        <v>2500</v>
      </c>
      <c r="C42" s="6" t="s">
        <v>6</v>
      </c>
      <c r="D42" s="6"/>
      <c r="E42" s="6"/>
      <c r="F42" s="177"/>
      <c r="G42" s="177"/>
    </row>
    <row r="43" spans="1:7" s="35" customFormat="1" ht="15" customHeight="1" hidden="1">
      <c r="A43" s="6" t="s">
        <v>22</v>
      </c>
      <c r="B43" s="6">
        <v>100</v>
      </c>
      <c r="C43" s="6" t="s">
        <v>6</v>
      </c>
      <c r="D43" s="6"/>
      <c r="E43" s="6"/>
      <c r="F43" s="177"/>
      <c r="G43" s="177"/>
    </row>
    <row r="44" spans="1:7" s="35" customFormat="1" ht="15" customHeight="1" hidden="1">
      <c r="A44" s="6" t="s">
        <v>57</v>
      </c>
      <c r="B44" s="6">
        <v>100</v>
      </c>
      <c r="C44" s="6" t="s">
        <v>6</v>
      </c>
      <c r="D44" s="6"/>
      <c r="E44" s="6"/>
      <c r="F44" s="177"/>
      <c r="G44" s="177"/>
    </row>
    <row r="45" spans="1:7" ht="17.25" customHeight="1" hidden="1">
      <c r="A45" s="6" t="s">
        <v>12</v>
      </c>
      <c r="B45" s="6"/>
      <c r="C45" s="6"/>
      <c r="D45" s="6"/>
      <c r="E45" s="6"/>
      <c r="F45" s="177"/>
      <c r="G45" s="177"/>
    </row>
    <row r="46" spans="1:7" ht="17.25" customHeight="1" hidden="1">
      <c r="A46" s="6" t="s">
        <v>42</v>
      </c>
      <c r="B46" s="6"/>
      <c r="C46" s="6"/>
      <c r="D46" s="6"/>
      <c r="E46" s="6"/>
      <c r="F46" s="177"/>
      <c r="G46" s="177"/>
    </row>
    <row r="47" spans="1:7" ht="17.25" customHeight="1" hidden="1">
      <c r="A47" s="6" t="s">
        <v>14</v>
      </c>
      <c r="B47" s="6"/>
      <c r="C47" s="6"/>
      <c r="D47" s="6"/>
      <c r="E47" s="6"/>
      <c r="F47" s="177"/>
      <c r="G47" s="177"/>
    </row>
    <row r="48" spans="1:7" ht="17.25" customHeight="1" hidden="1">
      <c r="A48" s="6" t="s">
        <v>15</v>
      </c>
      <c r="B48" s="6"/>
      <c r="C48" s="6"/>
      <c r="D48" s="6"/>
      <c r="E48" s="6"/>
      <c r="F48" s="177"/>
      <c r="G48" s="177"/>
    </row>
    <row r="49" spans="1:7" ht="17.25" customHeight="1" hidden="1">
      <c r="A49" s="6" t="s">
        <v>16</v>
      </c>
      <c r="B49" s="6"/>
      <c r="C49" s="6"/>
      <c r="D49" s="6"/>
      <c r="E49" s="6"/>
      <c r="F49" s="177"/>
      <c r="G49" s="177"/>
    </row>
    <row r="50" spans="1:7" ht="17.25" customHeight="1" hidden="1">
      <c r="A50" s="6" t="s">
        <v>17</v>
      </c>
      <c r="B50" s="6"/>
      <c r="C50" s="6"/>
      <c r="D50" s="6"/>
      <c r="E50" s="6"/>
      <c r="F50" s="177"/>
      <c r="G50" s="177"/>
    </row>
    <row r="51" spans="1:7" ht="17.25" customHeight="1" hidden="1">
      <c r="A51" s="6" t="s">
        <v>28</v>
      </c>
      <c r="B51" s="6"/>
      <c r="C51" s="6"/>
      <c r="D51" s="6"/>
      <c r="E51" s="6"/>
      <c r="F51" s="177"/>
      <c r="G51" s="177"/>
    </row>
    <row r="52" spans="1:7" ht="17.25" customHeight="1" hidden="1">
      <c r="A52" s="6" t="s">
        <v>19</v>
      </c>
      <c r="B52" s="6"/>
      <c r="C52" s="6"/>
      <c r="D52" s="6"/>
      <c r="E52" s="6"/>
      <c r="F52" s="177"/>
      <c r="G52" s="177"/>
    </row>
    <row r="53" spans="1:7" ht="17.25" customHeight="1" hidden="1">
      <c r="A53" s="6" t="s">
        <v>20</v>
      </c>
      <c r="B53" s="6"/>
      <c r="C53" s="6"/>
      <c r="D53" s="6"/>
      <c r="E53" s="6"/>
      <c r="F53" s="177"/>
      <c r="G53" s="177"/>
    </row>
    <row r="54" spans="1:7" ht="17.25">
      <c r="A54" s="6" t="s">
        <v>143</v>
      </c>
      <c r="B54" s="6"/>
      <c r="C54" s="6"/>
      <c r="D54" s="6"/>
      <c r="E54" s="6"/>
      <c r="F54" s="177"/>
      <c r="G54" s="177"/>
    </row>
    <row r="55" spans="1:7" s="86" customFormat="1" ht="18" customHeight="1">
      <c r="A55" s="6" t="s">
        <v>130</v>
      </c>
      <c r="B55" s="6"/>
      <c r="C55" s="6"/>
      <c r="D55" s="6"/>
      <c r="E55" s="6"/>
      <c r="F55" s="6"/>
      <c r="G55" s="6"/>
    </row>
    <row r="56" spans="1:7" s="48" customFormat="1" ht="18" customHeight="1">
      <c r="A56" s="6" t="s">
        <v>249</v>
      </c>
      <c r="B56" s="6"/>
      <c r="C56" s="6"/>
      <c r="D56" s="6"/>
      <c r="E56" s="6"/>
      <c r="F56" s="177"/>
      <c r="G56" s="177"/>
    </row>
    <row r="57" spans="1:5" ht="21.75" customHeight="1">
      <c r="A57" s="64"/>
      <c r="B57" s="64"/>
      <c r="C57" s="64"/>
      <c r="D57" s="64"/>
      <c r="E57" s="64"/>
    </row>
  </sheetData>
  <sheetProtection/>
  <mergeCells count="9">
    <mergeCell ref="A29:G29"/>
    <mergeCell ref="D1:E1"/>
    <mergeCell ref="C3:E3"/>
    <mergeCell ref="A6:C6"/>
    <mergeCell ref="B10:C10"/>
    <mergeCell ref="A10:A11"/>
    <mergeCell ref="C4:E4"/>
    <mergeCell ref="A7:D7"/>
    <mergeCell ref="A8:D8"/>
  </mergeCells>
  <printOptions/>
  <pageMargins left="0.8" right="0.29" top="0.22" bottom="0.35" header="0.15" footer="0.28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8"/>
  <dimension ref="A1:G55"/>
  <sheetViews>
    <sheetView zoomScale="115" zoomScaleNormal="115" zoomScalePageLayoutView="0" workbookViewId="0" topLeftCell="A25">
      <selection activeCell="A29" sqref="A29:G29"/>
    </sheetView>
  </sheetViews>
  <sheetFormatPr defaultColWidth="9.140625" defaultRowHeight="21.75" customHeight="1"/>
  <cols>
    <col min="1" max="1" width="54.28125" style="7" customWidth="1"/>
    <col min="2" max="2" width="18.57421875" style="8" customWidth="1"/>
    <col min="3" max="3" width="19.57421875" style="9" customWidth="1"/>
    <col min="4" max="4" width="13.140625" style="9" customWidth="1"/>
    <col min="5" max="5" width="12.7109375" style="9" bestFit="1" customWidth="1"/>
    <col min="6" max="16384" width="9.140625" style="9" customWidth="1"/>
  </cols>
  <sheetData>
    <row r="1" ht="17.25" customHeight="1">
      <c r="D1" s="70" t="s">
        <v>115</v>
      </c>
    </row>
    <row r="2" ht="17.25">
      <c r="D2" s="10"/>
    </row>
    <row r="3" spans="3:4" ht="17.25" customHeight="1">
      <c r="C3" s="166"/>
      <c r="D3" s="166"/>
    </row>
    <row r="4" spans="3:4" ht="17.25">
      <c r="C4" s="166"/>
      <c r="D4" s="166"/>
    </row>
    <row r="5" ht="17.25"/>
    <row r="6" spans="1:3" s="14" customFormat="1" ht="18.75" customHeight="1">
      <c r="A6" s="163" t="s">
        <v>144</v>
      </c>
      <c r="B6" s="167"/>
      <c r="C6" s="167"/>
    </row>
    <row r="7" spans="1:4" s="67" customFormat="1" ht="18.75" customHeight="1">
      <c r="A7" s="154" t="s">
        <v>97</v>
      </c>
      <c r="B7" s="154"/>
      <c r="C7" s="154"/>
      <c r="D7" s="154"/>
    </row>
    <row r="8" spans="1:4" s="67" customFormat="1" ht="17.25" customHeight="1">
      <c r="A8" s="154" t="s">
        <v>184</v>
      </c>
      <c r="B8" s="154"/>
      <c r="C8" s="154"/>
      <c r="D8" s="154"/>
    </row>
    <row r="9" spans="1:3" s="14" customFormat="1" ht="18" customHeight="1">
      <c r="A9" s="55"/>
      <c r="B9" s="55"/>
      <c r="C9" s="56"/>
    </row>
    <row r="10" spans="1:3" s="16" customFormat="1" ht="33" customHeight="1">
      <c r="A10" s="157" t="s">
        <v>58</v>
      </c>
      <c r="B10" s="155" t="s">
        <v>59</v>
      </c>
      <c r="C10" s="156"/>
    </row>
    <row r="11" spans="1:3" s="16" customFormat="1" ht="17.25">
      <c r="A11" s="158"/>
      <c r="B11" s="65" t="s">
        <v>68</v>
      </c>
      <c r="C11" s="65" t="s">
        <v>99</v>
      </c>
    </row>
    <row r="12" spans="1:3" s="16" customFormat="1" ht="12.75" customHeight="1">
      <c r="A12" s="79">
        <v>1</v>
      </c>
      <c r="B12" s="79">
        <v>2</v>
      </c>
      <c r="C12" s="79">
        <v>3</v>
      </c>
    </row>
    <row r="13" spans="1:4" ht="32.25" customHeight="1">
      <c r="A13" s="49" t="s">
        <v>100</v>
      </c>
      <c r="B13" s="80">
        <f>B14+B15</f>
        <v>23140.8</v>
      </c>
      <c r="C13" s="80">
        <f>C14+C15</f>
        <v>11259.15624</v>
      </c>
      <c r="D13" s="78"/>
    </row>
    <row r="14" spans="1:4" ht="21" customHeight="1">
      <c r="A14" s="49" t="s">
        <v>101</v>
      </c>
      <c r="B14" s="80">
        <v>4684.8</v>
      </c>
      <c r="C14" s="80">
        <f aca="true" t="shared" si="0" ref="C14:C27">B14*486.55/1000</f>
        <v>2279.38944</v>
      </c>
      <c r="D14" s="78"/>
    </row>
    <row r="15" spans="1:4" ht="21.75" customHeight="1">
      <c r="A15" s="49" t="s">
        <v>102</v>
      </c>
      <c r="B15" s="80">
        <v>18456</v>
      </c>
      <c r="C15" s="80">
        <f t="shared" si="0"/>
        <v>8979.766800000001</v>
      </c>
      <c r="D15" s="78"/>
    </row>
    <row r="16" spans="1:4" ht="26.25" customHeight="1">
      <c r="A16" s="49" t="s">
        <v>103</v>
      </c>
      <c r="B16" s="80">
        <v>5537</v>
      </c>
      <c r="C16" s="80">
        <f t="shared" si="0"/>
        <v>2694.0273500000003</v>
      </c>
      <c r="D16" s="127"/>
    </row>
    <row r="17" spans="1:4" ht="25.5" customHeight="1">
      <c r="A17" s="93" t="s">
        <v>116</v>
      </c>
      <c r="B17" s="80">
        <f>SUM(B18:B22)</f>
        <v>25726.1</v>
      </c>
      <c r="C17" s="80">
        <f>SUM(C18:C22)</f>
        <v>12517.033954999999</v>
      </c>
      <c r="D17" s="128"/>
    </row>
    <row r="18" spans="1:4" ht="20.25" customHeight="1">
      <c r="A18" s="45" t="s">
        <v>62</v>
      </c>
      <c r="B18" s="80">
        <v>13644</v>
      </c>
      <c r="C18" s="80">
        <f t="shared" si="0"/>
        <v>6638.4882</v>
      </c>
      <c r="D18" s="127"/>
    </row>
    <row r="19" spans="1:4" ht="20.25" customHeight="1">
      <c r="A19" s="62" t="s">
        <v>105</v>
      </c>
      <c r="B19" s="80">
        <v>1900</v>
      </c>
      <c r="C19" s="80">
        <f t="shared" si="0"/>
        <v>924.445</v>
      </c>
      <c r="D19" s="78"/>
    </row>
    <row r="20" spans="1:4" ht="20.25" customHeight="1">
      <c r="A20" s="62" t="s">
        <v>104</v>
      </c>
      <c r="B20" s="80">
        <v>6000</v>
      </c>
      <c r="C20" s="80">
        <f t="shared" si="0"/>
        <v>2919.3</v>
      </c>
      <c r="D20" s="78"/>
    </row>
    <row r="21" spans="1:6" ht="20.25" customHeight="1">
      <c r="A21" s="45" t="s">
        <v>64</v>
      </c>
      <c r="B21" s="80">
        <v>3000</v>
      </c>
      <c r="C21" s="80">
        <f t="shared" si="0"/>
        <v>1459.65</v>
      </c>
      <c r="D21" s="78"/>
      <c r="F21" s="41"/>
    </row>
    <row r="22" spans="1:4" ht="20.25" customHeight="1">
      <c r="A22" s="99" t="s">
        <v>106</v>
      </c>
      <c r="B22" s="80">
        <v>1182.1</v>
      </c>
      <c r="C22" s="80">
        <f t="shared" si="0"/>
        <v>575.150755</v>
      </c>
      <c r="D22" s="78"/>
    </row>
    <row r="23" spans="1:5" ht="25.5" customHeight="1">
      <c r="A23" s="45" t="s">
        <v>107</v>
      </c>
      <c r="B23" s="80">
        <v>2000</v>
      </c>
      <c r="C23" s="80">
        <f t="shared" si="0"/>
        <v>973.1</v>
      </c>
      <c r="D23" s="127"/>
      <c r="E23" s="42"/>
    </row>
    <row r="24" spans="1:4" ht="25.5" customHeight="1">
      <c r="A24" s="45" t="s">
        <v>108</v>
      </c>
      <c r="B24" s="80">
        <f>B25+B26+B27</f>
        <v>16000</v>
      </c>
      <c r="C24" s="80">
        <f>C25+C26+C27</f>
        <v>7784.8</v>
      </c>
      <c r="D24" s="128"/>
    </row>
    <row r="25" spans="1:4" ht="20.25" customHeight="1">
      <c r="A25" s="45" t="s">
        <v>109</v>
      </c>
      <c r="B25" s="80">
        <v>6000</v>
      </c>
      <c r="C25" s="80">
        <f t="shared" si="0"/>
        <v>2919.3</v>
      </c>
      <c r="D25" s="127"/>
    </row>
    <row r="26" spans="1:4" ht="20.25" customHeight="1">
      <c r="A26" s="63" t="s">
        <v>110</v>
      </c>
      <c r="B26" s="80">
        <v>6000</v>
      </c>
      <c r="C26" s="80">
        <f t="shared" si="0"/>
        <v>2919.3</v>
      </c>
      <c r="D26" s="78"/>
    </row>
    <row r="27" spans="1:4" ht="20.25" customHeight="1">
      <c r="A27" s="45" t="s">
        <v>128</v>
      </c>
      <c r="B27" s="80">
        <v>4000</v>
      </c>
      <c r="C27" s="80">
        <f t="shared" si="0"/>
        <v>1946.2</v>
      </c>
      <c r="D27" s="127"/>
    </row>
    <row r="28" spans="1:4" ht="30" customHeight="1">
      <c r="A28" s="45" t="s">
        <v>111</v>
      </c>
      <c r="B28" s="80">
        <f>B13+B16+B17+B23+B24</f>
        <v>72403.9</v>
      </c>
      <c r="C28" s="80">
        <f>C13+C16+C17+C23+C24</f>
        <v>35228.117545</v>
      </c>
      <c r="D28" s="112"/>
    </row>
    <row r="29" spans="1:7" ht="18" customHeight="1">
      <c r="A29" s="180" t="s">
        <v>90</v>
      </c>
      <c r="B29" s="180"/>
      <c r="C29" s="180"/>
      <c r="D29" s="180"/>
      <c r="E29" s="180"/>
      <c r="F29" s="180"/>
      <c r="G29" s="180"/>
    </row>
    <row r="30" spans="1:7" s="4" customFormat="1" ht="18" customHeight="1">
      <c r="A30" s="6" t="s">
        <v>203</v>
      </c>
      <c r="B30" s="178"/>
      <c r="C30" s="178"/>
      <c r="D30" s="177"/>
      <c r="E30" s="177"/>
      <c r="F30" s="177"/>
      <c r="G30" s="177"/>
    </row>
    <row r="31" spans="1:7" s="64" customFormat="1" ht="15">
      <c r="A31" s="6" t="s">
        <v>112</v>
      </c>
      <c r="B31" s="6"/>
      <c r="C31" s="6"/>
      <c r="D31" s="6"/>
      <c r="E31" s="6"/>
      <c r="F31" s="6"/>
      <c r="G31" s="6"/>
    </row>
    <row r="32" spans="1:7" ht="17.25">
      <c r="A32" s="6" t="s">
        <v>201</v>
      </c>
      <c r="B32" s="6"/>
      <c r="C32" s="6"/>
      <c r="D32" s="6"/>
      <c r="E32" s="6"/>
      <c r="F32" s="177"/>
      <c r="G32" s="177"/>
    </row>
    <row r="33" spans="1:7" ht="17.25">
      <c r="A33" s="6" t="s">
        <v>204</v>
      </c>
      <c r="B33" s="6"/>
      <c r="C33" s="6"/>
      <c r="D33" s="6"/>
      <c r="E33" s="6"/>
      <c r="F33" s="177"/>
      <c r="G33" s="177"/>
    </row>
    <row r="34" spans="1:7" s="64" customFormat="1" ht="17.25" customHeight="1">
      <c r="A34" s="6" t="s">
        <v>113</v>
      </c>
      <c r="B34" s="6"/>
      <c r="C34" s="6"/>
      <c r="D34" s="6"/>
      <c r="E34" s="6"/>
      <c r="F34" s="6"/>
      <c r="G34" s="6"/>
    </row>
    <row r="35" spans="1:7" ht="17.25" customHeight="1" hidden="1">
      <c r="A35" s="6" t="s">
        <v>40</v>
      </c>
      <c r="B35" s="6"/>
      <c r="C35" s="6"/>
      <c r="D35" s="6"/>
      <c r="E35" s="177"/>
      <c r="F35" s="177"/>
      <c r="G35" s="177"/>
    </row>
    <row r="36" spans="1:7" s="21" customFormat="1" ht="17.25" customHeight="1" hidden="1">
      <c r="A36" s="6" t="s">
        <v>78</v>
      </c>
      <c r="B36" s="6"/>
      <c r="C36" s="6"/>
      <c r="D36" s="6"/>
      <c r="E36" s="181"/>
      <c r="F36" s="181"/>
      <c r="G36" s="181"/>
    </row>
    <row r="37" spans="1:7" s="35" customFormat="1" ht="16.5" customHeight="1" hidden="1">
      <c r="A37" s="6" t="s">
        <v>79</v>
      </c>
      <c r="B37" s="6"/>
      <c r="C37" s="6"/>
      <c r="D37" s="6"/>
      <c r="E37" s="177"/>
      <c r="F37" s="177"/>
      <c r="G37" s="177"/>
    </row>
    <row r="38" spans="1:7" s="35" customFormat="1" ht="16.5" customHeight="1" hidden="1">
      <c r="A38" s="6" t="s">
        <v>80</v>
      </c>
      <c r="B38" s="6"/>
      <c r="C38" s="6"/>
      <c r="D38" s="6"/>
      <c r="E38" s="177"/>
      <c r="F38" s="177"/>
      <c r="G38" s="177"/>
    </row>
    <row r="39" spans="1:7" s="35" customFormat="1" ht="15" customHeight="1" hidden="1">
      <c r="A39" s="6" t="s">
        <v>9</v>
      </c>
      <c r="B39" s="6">
        <v>1780</v>
      </c>
      <c r="C39" s="6" t="s">
        <v>6</v>
      </c>
      <c r="D39" s="6"/>
      <c r="E39" s="177"/>
      <c r="F39" s="177"/>
      <c r="G39" s="177"/>
    </row>
    <row r="40" spans="1:7" s="35" customFormat="1" ht="15" customHeight="1" hidden="1">
      <c r="A40" s="6" t="s">
        <v>10</v>
      </c>
      <c r="B40" s="6">
        <v>1000</v>
      </c>
      <c r="C40" s="6" t="s">
        <v>6</v>
      </c>
      <c r="D40" s="6"/>
      <c r="E40" s="177"/>
      <c r="F40" s="177"/>
      <c r="G40" s="177"/>
    </row>
    <row r="41" spans="1:7" s="35" customFormat="1" ht="15" customHeight="1" hidden="1">
      <c r="A41" s="6" t="s">
        <v>11</v>
      </c>
      <c r="B41" s="6">
        <v>2500</v>
      </c>
      <c r="C41" s="6" t="s">
        <v>6</v>
      </c>
      <c r="D41" s="6"/>
      <c r="E41" s="177"/>
      <c r="F41" s="177"/>
      <c r="G41" s="177"/>
    </row>
    <row r="42" spans="1:7" s="35" customFormat="1" ht="15" customHeight="1" hidden="1">
      <c r="A42" s="6" t="s">
        <v>22</v>
      </c>
      <c r="B42" s="6">
        <v>100</v>
      </c>
      <c r="C42" s="6" t="s">
        <v>6</v>
      </c>
      <c r="D42" s="6"/>
      <c r="E42" s="177"/>
      <c r="F42" s="177"/>
      <c r="G42" s="177"/>
    </row>
    <row r="43" spans="1:7" s="35" customFormat="1" ht="15" customHeight="1" hidden="1">
      <c r="A43" s="6" t="s">
        <v>57</v>
      </c>
      <c r="B43" s="6">
        <v>100</v>
      </c>
      <c r="C43" s="6" t="s">
        <v>6</v>
      </c>
      <c r="D43" s="6"/>
      <c r="E43" s="177"/>
      <c r="F43" s="177"/>
      <c r="G43" s="177"/>
    </row>
    <row r="44" spans="1:7" ht="17.25" customHeight="1" hidden="1">
      <c r="A44" s="6" t="s">
        <v>12</v>
      </c>
      <c r="B44" s="6"/>
      <c r="C44" s="6"/>
      <c r="D44" s="6"/>
      <c r="E44" s="177"/>
      <c r="F44" s="177"/>
      <c r="G44" s="177"/>
    </row>
    <row r="45" spans="1:7" ht="17.25" customHeight="1" hidden="1">
      <c r="A45" s="6" t="s">
        <v>42</v>
      </c>
      <c r="B45" s="6"/>
      <c r="C45" s="6"/>
      <c r="D45" s="6"/>
      <c r="E45" s="177"/>
      <c r="F45" s="177"/>
      <c r="G45" s="177"/>
    </row>
    <row r="46" spans="1:7" ht="17.25" customHeight="1" hidden="1">
      <c r="A46" s="6" t="s">
        <v>14</v>
      </c>
      <c r="B46" s="6"/>
      <c r="C46" s="6"/>
      <c r="D46" s="6"/>
      <c r="E46" s="177"/>
      <c r="F46" s="177"/>
      <c r="G46" s="177"/>
    </row>
    <row r="47" spans="1:7" ht="17.25" customHeight="1" hidden="1">
      <c r="A47" s="6" t="s">
        <v>15</v>
      </c>
      <c r="B47" s="6"/>
      <c r="C47" s="6"/>
      <c r="D47" s="6"/>
      <c r="E47" s="177"/>
      <c r="F47" s="177"/>
      <c r="G47" s="177"/>
    </row>
    <row r="48" spans="1:7" ht="17.25" customHeight="1" hidden="1">
      <c r="A48" s="6" t="s">
        <v>16</v>
      </c>
      <c r="B48" s="6"/>
      <c r="C48" s="6"/>
      <c r="D48" s="6"/>
      <c r="E48" s="177"/>
      <c r="F48" s="177"/>
      <c r="G48" s="177"/>
    </row>
    <row r="49" spans="1:7" ht="17.25" customHeight="1" hidden="1">
      <c r="A49" s="6" t="s">
        <v>17</v>
      </c>
      <c r="B49" s="6"/>
      <c r="C49" s="6"/>
      <c r="D49" s="6"/>
      <c r="E49" s="177"/>
      <c r="F49" s="177"/>
      <c r="G49" s="177"/>
    </row>
    <row r="50" spans="1:7" ht="17.25" customHeight="1" hidden="1">
      <c r="A50" s="6" t="s">
        <v>28</v>
      </c>
      <c r="B50" s="6"/>
      <c r="C50" s="6"/>
      <c r="D50" s="6"/>
      <c r="E50" s="177"/>
      <c r="F50" s="177"/>
      <c r="G50" s="177"/>
    </row>
    <row r="51" spans="1:7" ht="17.25" customHeight="1" hidden="1">
      <c r="A51" s="6" t="s">
        <v>19</v>
      </c>
      <c r="B51" s="6"/>
      <c r="C51" s="6"/>
      <c r="D51" s="6"/>
      <c r="E51" s="177"/>
      <c r="F51" s="177"/>
      <c r="G51" s="177"/>
    </row>
    <row r="52" spans="1:7" ht="17.25" customHeight="1" hidden="1">
      <c r="A52" s="6" t="s">
        <v>20</v>
      </c>
      <c r="B52" s="6"/>
      <c r="C52" s="6"/>
      <c r="D52" s="6"/>
      <c r="E52" s="177"/>
      <c r="F52" s="177"/>
      <c r="G52" s="177"/>
    </row>
    <row r="53" spans="1:7" ht="17.25">
      <c r="A53" s="6" t="s">
        <v>145</v>
      </c>
      <c r="B53" s="6"/>
      <c r="C53" s="6"/>
      <c r="D53" s="6"/>
      <c r="E53" s="177"/>
      <c r="F53" s="177"/>
      <c r="G53" s="177"/>
    </row>
    <row r="54" spans="1:7" s="86" customFormat="1" ht="18" customHeight="1">
      <c r="A54" s="6" t="s">
        <v>243</v>
      </c>
      <c r="B54" s="183"/>
      <c r="C54" s="183"/>
      <c r="D54" s="183"/>
      <c r="E54" s="183"/>
      <c r="F54" s="183"/>
      <c r="G54" s="183"/>
    </row>
    <row r="55" spans="1:7" s="48" customFormat="1" ht="18" customHeight="1">
      <c r="A55" s="6" t="s">
        <v>242</v>
      </c>
      <c r="B55" s="6"/>
      <c r="C55" s="6"/>
      <c r="D55" s="6"/>
      <c r="E55" s="177"/>
      <c r="F55" s="177"/>
      <c r="G55" s="177"/>
    </row>
  </sheetData>
  <sheetProtection/>
  <mergeCells count="8">
    <mergeCell ref="A29:G29"/>
    <mergeCell ref="C3:D3"/>
    <mergeCell ref="A6:C6"/>
    <mergeCell ref="B10:C10"/>
    <mergeCell ref="A10:A11"/>
    <mergeCell ref="C4:D4"/>
    <mergeCell ref="A7:D7"/>
    <mergeCell ref="A8:D8"/>
  </mergeCells>
  <printOptions/>
  <pageMargins left="0.8" right="0.29" top="0.22" bottom="0.35" header="0.15" footer="0.28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5"/>
  <dimension ref="A2:G67"/>
  <sheetViews>
    <sheetView zoomScale="115" zoomScaleNormal="115" zoomScalePageLayoutView="0" workbookViewId="0" topLeftCell="A25">
      <selection activeCell="A52" sqref="A52"/>
    </sheetView>
  </sheetViews>
  <sheetFormatPr defaultColWidth="9.140625" defaultRowHeight="21.75" customHeight="1"/>
  <cols>
    <col min="1" max="1" width="53.140625" style="7" customWidth="1"/>
    <col min="2" max="2" width="16.7109375" style="8" customWidth="1"/>
    <col min="3" max="3" width="20.140625" style="9" customWidth="1"/>
    <col min="4" max="4" width="12.00390625" style="54" customWidth="1"/>
    <col min="5" max="5" width="12.7109375" style="9" bestFit="1" customWidth="1"/>
    <col min="6" max="16384" width="9.140625" style="9" customWidth="1"/>
  </cols>
  <sheetData>
    <row r="2" ht="17.25" customHeight="1">
      <c r="D2" s="70" t="s">
        <v>115</v>
      </c>
    </row>
    <row r="3" ht="17.25" customHeight="1">
      <c r="D3" s="59"/>
    </row>
    <row r="4" ht="15" customHeight="1">
      <c r="D4" s="11"/>
    </row>
    <row r="5" ht="17.25">
      <c r="D5" s="11"/>
    </row>
    <row r="6" spans="1:4" s="37" customFormat="1" ht="15" customHeight="1">
      <c r="A6" s="36"/>
      <c r="B6" s="12"/>
      <c r="C6" s="12"/>
      <c r="D6" s="68"/>
    </row>
    <row r="7" spans="1:4" s="67" customFormat="1" ht="18.75" customHeight="1">
      <c r="A7" s="154" t="s">
        <v>146</v>
      </c>
      <c r="B7" s="154"/>
      <c r="C7" s="154"/>
      <c r="D7" s="154"/>
    </row>
    <row r="8" spans="1:4" s="67" customFormat="1" ht="17.25" customHeight="1">
      <c r="A8" s="154" t="s">
        <v>184</v>
      </c>
      <c r="B8" s="154"/>
      <c r="C8" s="154"/>
      <c r="D8" s="154"/>
    </row>
    <row r="9" spans="1:4" s="14" customFormat="1" ht="18" customHeight="1">
      <c r="A9" s="15"/>
      <c r="B9" s="38"/>
      <c r="C9" s="38"/>
      <c r="D9" s="60"/>
    </row>
    <row r="10" spans="1:3" s="16" customFormat="1" ht="37.5" customHeight="1">
      <c r="A10" s="157" t="s">
        <v>58</v>
      </c>
      <c r="B10" s="155" t="s">
        <v>59</v>
      </c>
      <c r="C10" s="156"/>
    </row>
    <row r="11" spans="1:4" s="16" customFormat="1" ht="24.75" customHeight="1">
      <c r="A11" s="158"/>
      <c r="B11" s="65" t="s">
        <v>68</v>
      </c>
      <c r="C11" s="65" t="s">
        <v>99</v>
      </c>
      <c r="D11" s="61"/>
    </row>
    <row r="12" spans="1:4" s="16" customFormat="1" ht="12" customHeight="1">
      <c r="A12" s="82">
        <v>1</v>
      </c>
      <c r="B12" s="82">
        <v>2</v>
      </c>
      <c r="C12" s="82">
        <v>3</v>
      </c>
      <c r="D12" s="85"/>
    </row>
    <row r="13" spans="1:5" ht="35.25" customHeight="1">
      <c r="A13" s="49" t="s">
        <v>100</v>
      </c>
      <c r="B13" s="80">
        <f>B14+B15</f>
        <v>32929</v>
      </c>
      <c r="C13" s="80">
        <f>C14+C15</f>
        <v>16021.60495</v>
      </c>
      <c r="D13" s="109"/>
      <c r="E13" s="41"/>
    </row>
    <row r="14" spans="1:5" ht="20.25" customHeight="1">
      <c r="A14" s="49" t="s">
        <v>101</v>
      </c>
      <c r="B14" s="80">
        <v>4969</v>
      </c>
      <c r="C14" s="80">
        <f>B14*486.55/1000</f>
        <v>2417.6669500000003</v>
      </c>
      <c r="D14" s="109"/>
      <c r="E14" s="41"/>
    </row>
    <row r="15" spans="1:5" ht="20.25" customHeight="1">
      <c r="A15" s="49" t="s">
        <v>102</v>
      </c>
      <c r="B15" s="80">
        <v>27960</v>
      </c>
      <c r="C15" s="80">
        <f aca="true" t="shared" si="0" ref="C15:C26">B15*486.55/1000</f>
        <v>13603.938</v>
      </c>
      <c r="D15" s="109"/>
      <c r="E15" s="41"/>
    </row>
    <row r="16" spans="1:5" ht="25.5" customHeight="1">
      <c r="A16" s="49" t="s">
        <v>103</v>
      </c>
      <c r="B16" s="80">
        <v>11184</v>
      </c>
      <c r="C16" s="80">
        <f t="shared" si="0"/>
        <v>5441.5752</v>
      </c>
      <c r="D16" s="109"/>
      <c r="E16" s="41"/>
    </row>
    <row r="17" spans="1:5" ht="25.5" customHeight="1">
      <c r="A17" s="93" t="s">
        <v>116</v>
      </c>
      <c r="B17" s="80">
        <f>B18+B19+B20+B21</f>
        <v>39586.25</v>
      </c>
      <c r="C17" s="80">
        <f>C18+C19+C20+C21</f>
        <v>19260.6899375</v>
      </c>
      <c r="D17" s="112"/>
      <c r="E17" s="41"/>
    </row>
    <row r="18" spans="1:5" ht="20.25" customHeight="1">
      <c r="A18" s="45" t="s">
        <v>62</v>
      </c>
      <c r="B18" s="80">
        <v>24638</v>
      </c>
      <c r="C18" s="80">
        <f t="shared" si="0"/>
        <v>11987.6189</v>
      </c>
      <c r="D18" s="109"/>
      <c r="E18" s="105"/>
    </row>
    <row r="19" spans="1:5" ht="20.25" customHeight="1">
      <c r="A19" s="62" t="s">
        <v>104</v>
      </c>
      <c r="B19" s="80">
        <v>9848.25</v>
      </c>
      <c r="C19" s="80">
        <f t="shared" si="0"/>
        <v>4791.6660375</v>
      </c>
      <c r="D19" s="109"/>
      <c r="E19" s="41"/>
    </row>
    <row r="20" spans="1:5" ht="20.25" customHeight="1">
      <c r="A20" s="45" t="s">
        <v>64</v>
      </c>
      <c r="B20" s="80">
        <v>3100</v>
      </c>
      <c r="C20" s="80">
        <f t="shared" si="0"/>
        <v>1508.305</v>
      </c>
      <c r="D20" s="109"/>
      <c r="E20" s="41"/>
    </row>
    <row r="21" spans="1:5" ht="20.25" customHeight="1">
      <c r="A21" s="99" t="s">
        <v>106</v>
      </c>
      <c r="B21" s="80">
        <v>2000</v>
      </c>
      <c r="C21" s="80">
        <f t="shared" si="0"/>
        <v>973.1</v>
      </c>
      <c r="D21" s="109"/>
      <c r="E21" s="41"/>
    </row>
    <row r="22" spans="1:5" ht="24.75" customHeight="1">
      <c r="A22" s="45" t="s">
        <v>107</v>
      </c>
      <c r="B22" s="80">
        <v>6302</v>
      </c>
      <c r="C22" s="80">
        <f t="shared" si="0"/>
        <v>3066.2381</v>
      </c>
      <c r="D22" s="109"/>
      <c r="E22" s="41"/>
    </row>
    <row r="23" spans="1:5" ht="25.5" customHeight="1">
      <c r="A23" s="45" t="s">
        <v>108</v>
      </c>
      <c r="B23" s="80">
        <f>B24+B25+B26</f>
        <v>14550</v>
      </c>
      <c r="C23" s="80">
        <f>C24+C25+C26</f>
        <v>7079.3025</v>
      </c>
      <c r="D23" s="112"/>
      <c r="E23" s="41"/>
    </row>
    <row r="24" spans="1:5" ht="20.25" customHeight="1">
      <c r="A24" s="45" t="s">
        <v>109</v>
      </c>
      <c r="B24" s="80">
        <v>7800</v>
      </c>
      <c r="C24" s="80">
        <f t="shared" si="0"/>
        <v>3795.09</v>
      </c>
      <c r="D24" s="109"/>
      <c r="E24" s="41"/>
    </row>
    <row r="25" spans="1:5" ht="20.25" customHeight="1">
      <c r="A25" s="45" t="s">
        <v>124</v>
      </c>
      <c r="B25" s="80">
        <v>3000</v>
      </c>
      <c r="C25" s="80">
        <f t="shared" si="0"/>
        <v>1459.65</v>
      </c>
      <c r="D25" s="109"/>
      <c r="E25" s="41"/>
    </row>
    <row r="26" spans="1:5" ht="20.25" customHeight="1">
      <c r="A26" s="63" t="s">
        <v>110</v>
      </c>
      <c r="B26" s="80">
        <v>3750</v>
      </c>
      <c r="C26" s="80">
        <f t="shared" si="0"/>
        <v>1824.5625</v>
      </c>
      <c r="D26" s="109"/>
      <c r="E26" s="41"/>
    </row>
    <row r="27" spans="1:5" ht="26.25" customHeight="1">
      <c r="A27" s="45" t="s">
        <v>111</v>
      </c>
      <c r="B27" s="80">
        <f>B13+B16+B17+B22+B23</f>
        <v>104551.25</v>
      </c>
      <c r="C27" s="80">
        <f>C13+C16+C17+C22+C23</f>
        <v>50869.4106875</v>
      </c>
      <c r="D27" s="112"/>
      <c r="E27" s="41"/>
    </row>
    <row r="28" spans="1:7" ht="17.25" customHeight="1">
      <c r="A28" s="180" t="s">
        <v>90</v>
      </c>
      <c r="B28" s="180"/>
      <c r="C28" s="180"/>
      <c r="D28" s="180"/>
      <c r="E28" s="180"/>
      <c r="F28" s="180"/>
      <c r="G28" s="180"/>
    </row>
    <row r="29" spans="1:7" s="4" customFormat="1" ht="18" customHeight="1">
      <c r="A29" s="6" t="s">
        <v>203</v>
      </c>
      <c r="B29" s="178"/>
      <c r="C29" s="178"/>
      <c r="D29" s="177"/>
      <c r="E29" s="177"/>
      <c r="F29" s="177"/>
      <c r="G29" s="177"/>
    </row>
    <row r="30" spans="1:7" s="64" customFormat="1" ht="15">
      <c r="A30" s="6" t="s">
        <v>147</v>
      </c>
      <c r="B30" s="6"/>
      <c r="C30" s="6"/>
      <c r="D30" s="6"/>
      <c r="E30" s="6"/>
      <c r="F30" s="6"/>
      <c r="G30" s="6"/>
    </row>
    <row r="31" spans="1:7" ht="17.25">
      <c r="A31" s="181" t="s">
        <v>210</v>
      </c>
      <c r="B31" s="181"/>
      <c r="C31" s="181"/>
      <c r="D31" s="181"/>
      <c r="E31" s="181"/>
      <c r="F31" s="177"/>
      <c r="G31" s="177"/>
    </row>
    <row r="32" spans="1:7" ht="17.25">
      <c r="A32" s="181" t="s">
        <v>211</v>
      </c>
      <c r="B32" s="181"/>
      <c r="C32" s="181"/>
      <c r="D32" s="181"/>
      <c r="E32" s="181"/>
      <c r="F32" s="177"/>
      <c r="G32" s="177"/>
    </row>
    <row r="33" spans="1:7" s="64" customFormat="1" ht="17.25" customHeight="1">
      <c r="A33" s="6" t="s">
        <v>113</v>
      </c>
      <c r="B33" s="6"/>
      <c r="C33" s="6"/>
      <c r="D33" s="6"/>
      <c r="E33" s="6"/>
      <c r="F33" s="6"/>
      <c r="G33" s="6"/>
    </row>
    <row r="34" spans="1:7" ht="17.25">
      <c r="A34" s="181" t="s">
        <v>212</v>
      </c>
      <c r="B34" s="181"/>
      <c r="C34" s="181"/>
      <c r="D34" s="181"/>
      <c r="E34" s="181"/>
      <c r="F34" s="177"/>
      <c r="G34" s="177"/>
    </row>
    <row r="35" spans="1:7" ht="15" customHeight="1" hidden="1">
      <c r="A35" s="181" t="s">
        <v>40</v>
      </c>
      <c r="B35" s="181"/>
      <c r="C35" s="181"/>
      <c r="D35" s="181"/>
      <c r="E35" s="181"/>
      <c r="F35" s="177"/>
      <c r="G35" s="177"/>
    </row>
    <row r="36" spans="1:7" ht="15" customHeight="1" hidden="1">
      <c r="A36" s="181" t="s">
        <v>75</v>
      </c>
      <c r="B36" s="181"/>
      <c r="C36" s="181"/>
      <c r="D36" s="181"/>
      <c r="E36" s="181"/>
      <c r="F36" s="177"/>
      <c r="G36" s="177"/>
    </row>
    <row r="37" spans="1:7" ht="15" customHeight="1" hidden="1">
      <c r="A37" s="181" t="s">
        <v>8</v>
      </c>
      <c r="B37" s="181">
        <v>2479</v>
      </c>
      <c r="C37" s="181" t="s">
        <v>6</v>
      </c>
      <c r="D37" s="181"/>
      <c r="E37" s="181"/>
      <c r="F37" s="177"/>
      <c r="G37" s="177"/>
    </row>
    <row r="38" spans="1:7" ht="17.25" hidden="1">
      <c r="A38" s="181" t="s">
        <v>31</v>
      </c>
      <c r="B38" s="181">
        <v>3600</v>
      </c>
      <c r="C38" s="181" t="s">
        <v>6</v>
      </c>
      <c r="D38" s="181"/>
      <c r="E38" s="181"/>
      <c r="F38" s="177"/>
      <c r="G38" s="177"/>
    </row>
    <row r="39" spans="1:7" ht="17.25" hidden="1">
      <c r="A39" s="181" t="s">
        <v>9</v>
      </c>
      <c r="B39" s="181">
        <v>1800</v>
      </c>
      <c r="C39" s="181" t="s">
        <v>6</v>
      </c>
      <c r="D39" s="181"/>
      <c r="E39" s="181"/>
      <c r="F39" s="177"/>
      <c r="G39" s="177"/>
    </row>
    <row r="40" spans="1:7" ht="17.25" hidden="1">
      <c r="A40" s="181" t="s">
        <v>48</v>
      </c>
      <c r="B40" s="181">
        <v>10000</v>
      </c>
      <c r="C40" s="181" t="s">
        <v>6</v>
      </c>
      <c r="D40" s="181"/>
      <c r="E40" s="181"/>
      <c r="F40" s="177"/>
      <c r="G40" s="177"/>
    </row>
    <row r="41" spans="1:7" ht="15" customHeight="1" hidden="1">
      <c r="A41" s="181" t="s">
        <v>12</v>
      </c>
      <c r="B41" s="181"/>
      <c r="C41" s="181"/>
      <c r="D41" s="181"/>
      <c r="E41" s="181"/>
      <c r="F41" s="177"/>
      <c r="G41" s="177"/>
    </row>
    <row r="42" spans="1:7" ht="15" customHeight="1" hidden="1">
      <c r="A42" s="181" t="s">
        <v>13</v>
      </c>
      <c r="B42" s="181"/>
      <c r="C42" s="181"/>
      <c r="D42" s="181"/>
      <c r="E42" s="181"/>
      <c r="F42" s="177"/>
      <c r="G42" s="177"/>
    </row>
    <row r="43" spans="1:7" ht="15" customHeight="1" hidden="1">
      <c r="A43" s="181" t="s">
        <v>14</v>
      </c>
      <c r="B43" s="181"/>
      <c r="C43" s="181"/>
      <c r="D43" s="181"/>
      <c r="E43" s="181"/>
      <c r="F43" s="177"/>
      <c r="G43" s="177"/>
    </row>
    <row r="44" spans="1:7" s="21" customFormat="1" ht="15" customHeight="1" hidden="1">
      <c r="A44" s="181" t="s">
        <v>15</v>
      </c>
      <c r="B44" s="181"/>
      <c r="C44" s="181"/>
      <c r="D44" s="181"/>
      <c r="E44" s="181"/>
      <c r="F44" s="181"/>
      <c r="G44" s="181"/>
    </row>
    <row r="45" spans="1:7" s="30" customFormat="1" ht="15" customHeight="1" hidden="1">
      <c r="A45" s="181" t="s">
        <v>16</v>
      </c>
      <c r="B45" s="181"/>
      <c r="C45" s="181"/>
      <c r="D45" s="181"/>
      <c r="E45" s="181"/>
      <c r="F45" s="181"/>
      <c r="G45" s="181"/>
    </row>
    <row r="46" spans="1:7" s="30" customFormat="1" ht="14.25" hidden="1">
      <c r="A46" s="181" t="s">
        <v>17</v>
      </c>
      <c r="B46" s="181"/>
      <c r="C46" s="181"/>
      <c r="D46" s="181"/>
      <c r="E46" s="181"/>
      <c r="F46" s="181"/>
      <c r="G46" s="181"/>
    </row>
    <row r="47" spans="1:7" s="30" customFormat="1" ht="14.25" hidden="1">
      <c r="A47" s="181" t="s">
        <v>18</v>
      </c>
      <c r="B47" s="181"/>
      <c r="C47" s="181"/>
      <c r="D47" s="181"/>
      <c r="E47" s="181"/>
      <c r="F47" s="181"/>
      <c r="G47" s="181"/>
    </row>
    <row r="48" spans="1:7" ht="17.25" hidden="1">
      <c r="A48" s="181" t="s">
        <v>19</v>
      </c>
      <c r="B48" s="181"/>
      <c r="C48" s="181"/>
      <c r="D48" s="181"/>
      <c r="E48" s="181"/>
      <c r="F48" s="177"/>
      <c r="G48" s="177"/>
    </row>
    <row r="49" spans="1:7" ht="17.25" hidden="1">
      <c r="A49" s="181" t="s">
        <v>20</v>
      </c>
      <c r="B49" s="181"/>
      <c r="C49" s="181"/>
      <c r="D49" s="181"/>
      <c r="E49" s="181"/>
      <c r="F49" s="177"/>
      <c r="G49" s="177"/>
    </row>
    <row r="50" spans="1:7" s="64" customFormat="1" ht="18" customHeight="1">
      <c r="A50" s="6" t="s">
        <v>130</v>
      </c>
      <c r="B50" s="6"/>
      <c r="C50" s="6"/>
      <c r="D50" s="6"/>
      <c r="E50" s="6"/>
      <c r="F50" s="6"/>
      <c r="G50" s="6"/>
    </row>
    <row r="51" spans="1:7" s="48" customFormat="1" ht="17.25" customHeight="1">
      <c r="A51" s="181" t="s">
        <v>213</v>
      </c>
      <c r="B51" s="181"/>
      <c r="C51" s="181"/>
      <c r="D51" s="181"/>
      <c r="E51" s="181"/>
      <c r="F51" s="177"/>
      <c r="G51" s="177"/>
    </row>
    <row r="52" spans="2:4" ht="21.75" customHeight="1">
      <c r="B52" s="34"/>
      <c r="D52" s="9"/>
    </row>
    <row r="53" ht="21.75" customHeight="1">
      <c r="D53" s="9"/>
    </row>
    <row r="54" ht="21.75" customHeight="1">
      <c r="D54" s="9"/>
    </row>
    <row r="55" ht="21.75" customHeight="1">
      <c r="D55" s="9"/>
    </row>
    <row r="56" ht="21.75" customHeight="1">
      <c r="D56" s="9"/>
    </row>
    <row r="57" ht="21.75" customHeight="1">
      <c r="D57" s="9"/>
    </row>
    <row r="58" ht="21.75" customHeight="1">
      <c r="D58" s="9"/>
    </row>
    <row r="59" ht="21.75" customHeight="1">
      <c r="D59" s="9"/>
    </row>
    <row r="60" ht="21.75" customHeight="1">
      <c r="D60" s="9"/>
    </row>
    <row r="61" ht="21.75" customHeight="1">
      <c r="D61" s="9"/>
    </row>
    <row r="62" ht="21.75" customHeight="1">
      <c r="D62" s="9"/>
    </row>
    <row r="63" ht="21.75" customHeight="1">
      <c r="D63" s="9"/>
    </row>
    <row r="64" ht="21.75" customHeight="1">
      <c r="D64" s="9"/>
    </row>
    <row r="65" ht="21.75" customHeight="1">
      <c r="D65" s="9"/>
    </row>
    <row r="66" ht="21.75" customHeight="1">
      <c r="D66" s="9"/>
    </row>
    <row r="67" ht="21.75" customHeight="1">
      <c r="D67" s="9"/>
    </row>
  </sheetData>
  <sheetProtection/>
  <mergeCells count="5">
    <mergeCell ref="A28:G28"/>
    <mergeCell ref="B10:C10"/>
    <mergeCell ref="A10:A11"/>
    <mergeCell ref="A7:D7"/>
    <mergeCell ref="A8:D8"/>
  </mergeCells>
  <printOptions/>
  <pageMargins left="0.48" right="0.1968503937007874" top="0.26" bottom="0.33" header="0.15748031496062992" footer="0.196850393700787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12"/>
  <dimension ref="A2:F52"/>
  <sheetViews>
    <sheetView zoomScale="115" zoomScaleNormal="115" zoomScalePageLayoutView="0" workbookViewId="0" topLeftCell="A35">
      <selection activeCell="B41" sqref="B41"/>
    </sheetView>
  </sheetViews>
  <sheetFormatPr defaultColWidth="9.140625" defaultRowHeight="21.75" customHeight="1"/>
  <cols>
    <col min="1" max="1" width="50.140625" style="7" customWidth="1"/>
    <col min="2" max="2" width="18.8515625" style="8" customWidth="1"/>
    <col min="3" max="3" width="17.8515625" style="9" customWidth="1"/>
    <col min="4" max="4" width="16.8515625" style="9" customWidth="1"/>
    <col min="5" max="5" width="12.7109375" style="9" bestFit="1" customWidth="1"/>
    <col min="6" max="16384" width="9.140625" style="9" customWidth="1"/>
  </cols>
  <sheetData>
    <row r="2" ht="17.25" customHeight="1">
      <c r="D2" s="70" t="s">
        <v>115</v>
      </c>
    </row>
    <row r="3" ht="17.25">
      <c r="D3" s="10"/>
    </row>
    <row r="4" ht="17.25">
      <c r="D4" s="11"/>
    </row>
    <row r="5" ht="17.25">
      <c r="D5" s="11"/>
    </row>
    <row r="6" spans="2:3" ht="15" customHeight="1" hidden="1">
      <c r="B6" s="166" t="s">
        <v>38</v>
      </c>
      <c r="C6" s="166"/>
    </row>
    <row r="7" spans="2:3" ht="15" customHeight="1" hidden="1">
      <c r="B7" s="168" t="s">
        <v>1</v>
      </c>
      <c r="C7" s="168"/>
    </row>
    <row r="8" spans="2:3" ht="15" customHeight="1" hidden="1">
      <c r="B8" s="168" t="s">
        <v>2</v>
      </c>
      <c r="C8" s="168"/>
    </row>
    <row r="9" spans="2:3" ht="15" customHeight="1" hidden="1">
      <c r="B9" s="168" t="s">
        <v>44</v>
      </c>
      <c r="C9" s="168"/>
    </row>
    <row r="10" spans="2:3" ht="15" customHeight="1" hidden="1">
      <c r="B10" s="168" t="s">
        <v>5</v>
      </c>
      <c r="C10" s="168"/>
    </row>
    <row r="11" spans="2:3" ht="15" customHeight="1">
      <c r="B11" s="12"/>
      <c r="C11" s="12"/>
    </row>
    <row r="12" spans="1:3" s="67" customFormat="1" ht="18">
      <c r="A12" s="169" t="s">
        <v>148</v>
      </c>
      <c r="B12" s="169"/>
      <c r="C12" s="169"/>
    </row>
    <row r="13" spans="1:3" s="67" customFormat="1" ht="18">
      <c r="A13" s="169" t="s">
        <v>149</v>
      </c>
      <c r="B13" s="169"/>
      <c r="C13" s="169"/>
    </row>
    <row r="14" spans="1:3" s="67" customFormat="1" ht="24" customHeight="1">
      <c r="A14" s="154" t="s">
        <v>184</v>
      </c>
      <c r="B14" s="154"/>
      <c r="C14" s="154"/>
    </row>
    <row r="15" spans="1:3" s="14" customFormat="1" ht="20.25">
      <c r="A15" s="15"/>
      <c r="B15" s="38"/>
      <c r="C15" s="38"/>
    </row>
    <row r="16" spans="1:5" s="16" customFormat="1" ht="36" customHeight="1">
      <c r="A16" s="157" t="s">
        <v>58</v>
      </c>
      <c r="B16" s="155" t="s">
        <v>59</v>
      </c>
      <c r="C16" s="156"/>
      <c r="D16" s="43"/>
      <c r="E16" s="43"/>
    </row>
    <row r="17" spans="1:5" s="16" customFormat="1" ht="20.25" customHeight="1">
      <c r="A17" s="158"/>
      <c r="B17" s="91" t="s">
        <v>73</v>
      </c>
      <c r="C17" s="65" t="s">
        <v>99</v>
      </c>
      <c r="D17" s="43"/>
      <c r="E17" s="43"/>
    </row>
    <row r="18" spans="1:3" s="16" customFormat="1" ht="12" customHeight="1">
      <c r="A18" s="79">
        <v>1</v>
      </c>
      <c r="B18" s="79">
        <v>2</v>
      </c>
      <c r="C18" s="79">
        <v>3</v>
      </c>
    </row>
    <row r="19" spans="1:6" ht="30">
      <c r="A19" s="49" t="s">
        <v>100</v>
      </c>
      <c r="B19" s="80">
        <f>B20+B21</f>
        <v>33543.6</v>
      </c>
      <c r="C19" s="80">
        <f>C20+C21</f>
        <v>18571.414139999997</v>
      </c>
      <c r="D19" s="112"/>
      <c r="F19" s="41"/>
    </row>
    <row r="20" spans="1:4" ht="21" customHeight="1">
      <c r="A20" s="49" t="s">
        <v>101</v>
      </c>
      <c r="B20" s="80">
        <v>3843.6</v>
      </c>
      <c r="C20" s="84">
        <f>B20*553.65/1000</f>
        <v>2128.0091399999997</v>
      </c>
      <c r="D20" s="112"/>
    </row>
    <row r="21" spans="1:4" ht="20.25" customHeight="1">
      <c r="A21" s="49" t="s">
        <v>102</v>
      </c>
      <c r="B21" s="80">
        <v>29700</v>
      </c>
      <c r="C21" s="84">
        <f aca="true" t="shared" si="0" ref="C21:C34">B21*553.65/1000</f>
        <v>16443.405</v>
      </c>
      <c r="D21" s="112"/>
    </row>
    <row r="22" spans="1:4" ht="30">
      <c r="A22" s="49" t="s">
        <v>103</v>
      </c>
      <c r="B22" s="80">
        <v>8910</v>
      </c>
      <c r="C22" s="84">
        <f t="shared" si="0"/>
        <v>4933.0215</v>
      </c>
      <c r="D22" s="112"/>
    </row>
    <row r="23" spans="1:4" ht="25.5" customHeight="1">
      <c r="A23" s="93" t="s">
        <v>116</v>
      </c>
      <c r="B23" s="80">
        <f>B24+B25+B26+B27+B29+B30+B28</f>
        <v>48414</v>
      </c>
      <c r="C23" s="80">
        <f>C24+C25+C26+C27+C29+C30+C28</f>
        <v>26804.4111</v>
      </c>
      <c r="D23" s="112"/>
    </row>
    <row r="24" spans="1:4" ht="20.25" customHeight="1">
      <c r="A24" s="62" t="s">
        <v>123</v>
      </c>
      <c r="B24" s="80">
        <v>7000</v>
      </c>
      <c r="C24" s="84">
        <f t="shared" si="0"/>
        <v>3875.55</v>
      </c>
      <c r="D24" s="112"/>
    </row>
    <row r="25" spans="1:4" ht="20.25" customHeight="1">
      <c r="A25" s="45" t="s">
        <v>62</v>
      </c>
      <c r="B25" s="80">
        <v>20520</v>
      </c>
      <c r="C25" s="84">
        <f t="shared" si="0"/>
        <v>11360.898</v>
      </c>
      <c r="D25" s="112"/>
    </row>
    <row r="26" spans="1:4" ht="20.25" customHeight="1">
      <c r="A26" s="62" t="s">
        <v>105</v>
      </c>
      <c r="B26" s="80">
        <v>1750</v>
      </c>
      <c r="C26" s="84">
        <f t="shared" si="0"/>
        <v>968.8875</v>
      </c>
      <c r="D26" s="112"/>
    </row>
    <row r="27" spans="1:4" ht="20.25" customHeight="1">
      <c r="A27" s="62" t="s">
        <v>104</v>
      </c>
      <c r="B27" s="80">
        <v>5000</v>
      </c>
      <c r="C27" s="84">
        <f t="shared" si="0"/>
        <v>2768.25</v>
      </c>
      <c r="D27" s="112"/>
    </row>
    <row r="28" spans="1:5" ht="21.75" customHeight="1">
      <c r="A28" s="63" t="s">
        <v>153</v>
      </c>
      <c r="B28" s="80">
        <v>7670</v>
      </c>
      <c r="C28" s="84">
        <f t="shared" si="0"/>
        <v>4246.4955</v>
      </c>
      <c r="D28" s="112"/>
      <c r="E28" s="41"/>
    </row>
    <row r="29" spans="1:4" ht="20.25" customHeight="1">
      <c r="A29" s="45" t="s">
        <v>64</v>
      </c>
      <c r="B29" s="80">
        <v>4474</v>
      </c>
      <c r="C29" s="84">
        <f t="shared" si="0"/>
        <v>2477.0301</v>
      </c>
      <c r="D29" s="112"/>
    </row>
    <row r="30" spans="1:4" ht="20.25" customHeight="1">
      <c r="A30" s="99" t="s">
        <v>106</v>
      </c>
      <c r="B30" s="80">
        <v>2000</v>
      </c>
      <c r="C30" s="84">
        <f t="shared" si="0"/>
        <v>1107.3</v>
      </c>
      <c r="D30" s="112"/>
    </row>
    <row r="31" spans="1:4" ht="30" customHeight="1">
      <c r="A31" s="45" t="s">
        <v>107</v>
      </c>
      <c r="B31" s="80">
        <v>3000</v>
      </c>
      <c r="C31" s="84">
        <f t="shared" si="0"/>
        <v>1660.95</v>
      </c>
      <c r="D31" s="112"/>
    </row>
    <row r="32" spans="1:4" ht="28.5" customHeight="1">
      <c r="A32" s="45" t="s">
        <v>108</v>
      </c>
      <c r="B32" s="80">
        <f>B33+B34</f>
        <v>9986</v>
      </c>
      <c r="C32" s="80">
        <f>C33+C34</f>
        <v>5528.7489000000005</v>
      </c>
      <c r="D32" s="112"/>
    </row>
    <row r="33" spans="1:4" ht="15">
      <c r="A33" s="45" t="s">
        <v>109</v>
      </c>
      <c r="B33" s="80">
        <v>4786</v>
      </c>
      <c r="C33" s="84">
        <f t="shared" si="0"/>
        <v>2649.7689</v>
      </c>
      <c r="D33" s="112"/>
    </row>
    <row r="34" spans="1:4" ht="21" customHeight="1">
      <c r="A34" s="129" t="s">
        <v>124</v>
      </c>
      <c r="B34" s="130">
        <v>5200</v>
      </c>
      <c r="C34" s="131">
        <f t="shared" si="0"/>
        <v>2878.98</v>
      </c>
      <c r="D34" s="112"/>
    </row>
    <row r="35" spans="1:4" ht="30" customHeight="1">
      <c r="A35" s="45" t="s">
        <v>111</v>
      </c>
      <c r="B35" s="80">
        <f>B19+B22+B23+B31+B32</f>
        <v>103853.6</v>
      </c>
      <c r="C35" s="80">
        <f>C19+C22+C23+C31+C32</f>
        <v>57498.54563999999</v>
      </c>
      <c r="D35" s="112"/>
    </row>
    <row r="36" spans="1:6" ht="18" customHeight="1">
      <c r="A36" s="180" t="s">
        <v>90</v>
      </c>
      <c r="B36" s="180"/>
      <c r="C36" s="180"/>
      <c r="D36" s="180"/>
      <c r="E36" s="180"/>
      <c r="F36" s="180"/>
    </row>
    <row r="37" spans="1:6" ht="17.25" customHeight="1">
      <c r="A37" s="6" t="s">
        <v>189</v>
      </c>
      <c r="B37" s="178"/>
      <c r="C37" s="184"/>
      <c r="D37" s="177"/>
      <c r="E37" s="177"/>
      <c r="F37" s="177"/>
    </row>
    <row r="38" spans="1:6" s="64" customFormat="1" ht="18" customHeight="1">
      <c r="A38" s="6" t="s">
        <v>147</v>
      </c>
      <c r="B38" s="6"/>
      <c r="C38" s="6"/>
      <c r="D38" s="6"/>
      <c r="E38" s="6"/>
      <c r="F38" s="6"/>
    </row>
    <row r="39" spans="1:6" ht="17.25">
      <c r="A39" s="6" t="s">
        <v>214</v>
      </c>
      <c r="B39" s="6"/>
      <c r="C39" s="6"/>
      <c r="D39" s="6"/>
      <c r="E39" s="177"/>
      <c r="F39" s="177"/>
    </row>
    <row r="40" spans="1:6" ht="17.25">
      <c r="A40" s="6" t="s">
        <v>215</v>
      </c>
      <c r="B40" s="6"/>
      <c r="C40" s="6"/>
      <c r="D40" s="6"/>
      <c r="E40" s="177"/>
      <c r="F40" s="177"/>
    </row>
    <row r="41" spans="1:6" s="64" customFormat="1" ht="17.25" customHeight="1">
      <c r="A41" s="6" t="s">
        <v>113</v>
      </c>
      <c r="B41" s="6"/>
      <c r="C41" s="6"/>
      <c r="D41" s="6"/>
      <c r="E41" s="6"/>
      <c r="F41" s="6"/>
    </row>
    <row r="42" spans="1:6" ht="17.25">
      <c r="A42" s="6" t="s">
        <v>150</v>
      </c>
      <c r="B42" s="6"/>
      <c r="C42" s="6"/>
      <c r="D42" s="6"/>
      <c r="E42" s="177"/>
      <c r="F42" s="177"/>
    </row>
    <row r="43" spans="1:6" s="64" customFormat="1" ht="18" customHeight="1">
      <c r="A43" s="6" t="s">
        <v>244</v>
      </c>
      <c r="B43" s="6"/>
      <c r="C43" s="6"/>
      <c r="D43" s="6"/>
      <c r="E43" s="6"/>
      <c r="F43" s="6"/>
    </row>
    <row r="44" spans="1:6" s="48" customFormat="1" ht="17.25" customHeight="1">
      <c r="A44" s="6" t="s">
        <v>151</v>
      </c>
      <c r="B44" s="6"/>
      <c r="C44" s="6"/>
      <c r="D44" s="6"/>
      <c r="E44" s="177"/>
      <c r="F44" s="177"/>
    </row>
    <row r="45" spans="1:4" s="54" customFormat="1" ht="21.75" customHeight="1">
      <c r="A45" s="75"/>
      <c r="B45" s="75"/>
      <c r="C45" s="75"/>
      <c r="D45" s="75"/>
    </row>
    <row r="46" spans="1:4" ht="21.75" customHeight="1">
      <c r="A46" s="75"/>
      <c r="B46" s="75"/>
      <c r="C46" s="75"/>
      <c r="D46" s="64"/>
    </row>
    <row r="47" spans="1:4" ht="21.75" customHeight="1">
      <c r="A47" s="75"/>
      <c r="B47" s="75"/>
      <c r="C47" s="75"/>
      <c r="D47" s="64"/>
    </row>
    <row r="48" spans="1:3" ht="21.75" customHeight="1">
      <c r="A48" s="57"/>
      <c r="B48" s="58"/>
      <c r="C48" s="54"/>
    </row>
    <row r="49" spans="1:3" ht="21.75" customHeight="1">
      <c r="A49" s="57"/>
      <c r="B49" s="58"/>
      <c r="C49" s="54"/>
    </row>
    <row r="50" spans="1:3" ht="21.75" customHeight="1">
      <c r="A50" s="57"/>
      <c r="B50" s="58"/>
      <c r="C50" s="54"/>
    </row>
    <row r="51" spans="1:3" ht="21.75" customHeight="1">
      <c r="A51" s="57"/>
      <c r="B51" s="58"/>
      <c r="C51" s="54"/>
    </row>
    <row r="52" spans="1:3" ht="21.75" customHeight="1">
      <c r="A52" s="57"/>
      <c r="B52" s="58"/>
      <c r="C52" s="54"/>
    </row>
  </sheetData>
  <sheetProtection/>
  <mergeCells count="11">
    <mergeCell ref="A14:C14"/>
    <mergeCell ref="B6:C6"/>
    <mergeCell ref="B7:C7"/>
    <mergeCell ref="A36:F36"/>
    <mergeCell ref="B16:C16"/>
    <mergeCell ref="A16:A17"/>
    <mergeCell ref="B8:C8"/>
    <mergeCell ref="B9:C9"/>
    <mergeCell ref="B10:C10"/>
    <mergeCell ref="A12:C12"/>
    <mergeCell ref="A13:C13"/>
  </mergeCells>
  <printOptions/>
  <pageMargins left="0.4724409448818898" right="0.2755905511811024" top="0.2755905511811024" bottom="0.33" header="0.2362204724409449" footer="0.196850393700787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3"/>
  <dimension ref="A1:F50"/>
  <sheetViews>
    <sheetView zoomScale="115" zoomScaleNormal="115" zoomScalePageLayoutView="0" workbookViewId="0" topLeftCell="A28">
      <selection activeCell="C40" sqref="C40"/>
    </sheetView>
  </sheetViews>
  <sheetFormatPr defaultColWidth="9.140625" defaultRowHeight="12.75"/>
  <cols>
    <col min="1" max="1" width="53.7109375" style="35" customWidth="1"/>
    <col min="2" max="2" width="16.28125" style="35" customWidth="1"/>
    <col min="3" max="3" width="20.28125" style="35" customWidth="1"/>
    <col min="4" max="4" width="11.57421875" style="35" customWidth="1"/>
    <col min="5" max="5" width="10.140625" style="35" bestFit="1" customWidth="1"/>
    <col min="6" max="16384" width="9.140625" style="35" customWidth="1"/>
  </cols>
  <sheetData>
    <row r="1" ht="15" customHeight="1">
      <c r="D1" s="70"/>
    </row>
    <row r="2" ht="15">
      <c r="D2" s="70" t="s">
        <v>115</v>
      </c>
    </row>
    <row r="3" spans="1:4" s="9" customFormat="1" ht="15" customHeight="1">
      <c r="A3" s="7"/>
      <c r="B3" s="11"/>
      <c r="D3" s="11"/>
    </row>
    <row r="4" spans="1:4" s="9" customFormat="1" ht="17.25">
      <c r="A4" s="7"/>
      <c r="B4" s="11"/>
      <c r="D4" s="11"/>
    </row>
    <row r="5" spans="1:3" s="9" customFormat="1" ht="15" customHeight="1">
      <c r="A5" s="7"/>
      <c r="B5" s="12"/>
      <c r="C5" s="12"/>
    </row>
    <row r="6" spans="1:4" s="74" customFormat="1" ht="18" customHeight="1">
      <c r="A6" s="169" t="s">
        <v>154</v>
      </c>
      <c r="B6" s="169"/>
      <c r="C6" s="169"/>
      <c r="D6" s="73"/>
    </row>
    <row r="7" spans="1:4" s="74" customFormat="1" ht="18" customHeight="1">
      <c r="A7" s="169" t="s">
        <v>155</v>
      </c>
      <c r="B7" s="169"/>
      <c r="C7" s="169"/>
      <c r="D7" s="73"/>
    </row>
    <row r="8" spans="1:4" s="14" customFormat="1" ht="18" customHeight="1">
      <c r="A8" s="154" t="s">
        <v>184</v>
      </c>
      <c r="B8" s="154"/>
      <c r="C8" s="154"/>
      <c r="D8" s="60"/>
    </row>
    <row r="9" spans="1:4" ht="20.25">
      <c r="A9" s="40"/>
      <c r="B9" s="40"/>
      <c r="C9" s="13"/>
      <c r="D9" s="13"/>
    </row>
    <row r="10" spans="1:4" ht="35.25" customHeight="1">
      <c r="A10" s="157" t="s">
        <v>58</v>
      </c>
      <c r="B10" s="155" t="s">
        <v>59</v>
      </c>
      <c r="C10" s="156"/>
      <c r="D10" s="16"/>
    </row>
    <row r="11" spans="1:3" ht="15">
      <c r="A11" s="158"/>
      <c r="B11" s="91" t="s">
        <v>73</v>
      </c>
      <c r="C11" s="65" t="s">
        <v>99</v>
      </c>
    </row>
    <row r="12" spans="1:3" s="16" customFormat="1" ht="17.25">
      <c r="A12" s="79">
        <v>1</v>
      </c>
      <c r="B12" s="79">
        <v>2</v>
      </c>
      <c r="C12" s="79">
        <v>3</v>
      </c>
    </row>
    <row r="13" spans="1:5" ht="35.25" customHeight="1">
      <c r="A13" s="49" t="s">
        <v>100</v>
      </c>
      <c r="B13" s="80">
        <f>B14+B15</f>
        <v>31440</v>
      </c>
      <c r="C13" s="80">
        <f>C14+C15</f>
        <v>17406.755999999998</v>
      </c>
      <c r="D13" s="112"/>
      <c r="E13" s="133"/>
    </row>
    <row r="14" spans="1:5" ht="21" customHeight="1">
      <c r="A14" s="49" t="s">
        <v>101</v>
      </c>
      <c r="B14" s="80">
        <v>3624</v>
      </c>
      <c r="C14" s="84">
        <f>B14*553.65/1000</f>
        <v>2006.4275999999998</v>
      </c>
      <c r="D14" s="112"/>
      <c r="E14" s="133"/>
    </row>
    <row r="15" spans="1:5" ht="20.25" customHeight="1">
      <c r="A15" s="49" t="s">
        <v>102</v>
      </c>
      <c r="B15" s="80">
        <v>27816</v>
      </c>
      <c r="C15" s="84">
        <f aca="true" t="shared" si="0" ref="C15:C28">B15*553.65/1000</f>
        <v>15400.328399999999</v>
      </c>
      <c r="D15" s="112"/>
      <c r="E15" s="133"/>
    </row>
    <row r="16" spans="1:5" ht="25.5" customHeight="1">
      <c r="A16" s="49" t="s">
        <v>103</v>
      </c>
      <c r="B16" s="80">
        <v>11126</v>
      </c>
      <c r="C16" s="84">
        <f t="shared" si="0"/>
        <v>6159.9099</v>
      </c>
      <c r="D16" s="112"/>
      <c r="E16" s="133"/>
    </row>
    <row r="17" spans="1:4" ht="27" customHeight="1">
      <c r="A17" s="93" t="s">
        <v>116</v>
      </c>
      <c r="B17" s="80">
        <f>SUM(B18:B24)</f>
        <v>37801</v>
      </c>
      <c r="C17" s="80">
        <f>SUM(C18:C24)</f>
        <v>20928.52365</v>
      </c>
      <c r="D17" s="112"/>
    </row>
    <row r="18" spans="1:4" ht="21.75" customHeight="1">
      <c r="A18" s="45" t="s">
        <v>62</v>
      </c>
      <c r="B18" s="80">
        <v>21456</v>
      </c>
      <c r="C18" s="84">
        <f t="shared" si="0"/>
        <v>11879.1144</v>
      </c>
      <c r="D18" s="112"/>
    </row>
    <row r="19" spans="1:4" ht="20.25" customHeight="1">
      <c r="A19" s="62" t="s">
        <v>105</v>
      </c>
      <c r="B19" s="80">
        <v>2500</v>
      </c>
      <c r="C19" s="84">
        <f t="shared" si="0"/>
        <v>1384.125</v>
      </c>
      <c r="D19" s="112"/>
    </row>
    <row r="20" spans="1:4" ht="20.25" customHeight="1">
      <c r="A20" s="62" t="s">
        <v>104</v>
      </c>
      <c r="B20" s="80">
        <v>3537</v>
      </c>
      <c r="C20" s="84">
        <f t="shared" si="0"/>
        <v>1958.2600499999999</v>
      </c>
      <c r="D20" s="112"/>
    </row>
    <row r="21" spans="1:4" ht="20.25" customHeight="1">
      <c r="A21" s="63" t="s">
        <v>152</v>
      </c>
      <c r="B21" s="80">
        <v>5208</v>
      </c>
      <c r="C21" s="84">
        <f t="shared" si="0"/>
        <v>2883.4091999999996</v>
      </c>
      <c r="D21" s="112"/>
    </row>
    <row r="22" spans="1:4" ht="20.25" customHeight="1">
      <c r="A22" s="45" t="s">
        <v>64</v>
      </c>
      <c r="B22" s="80">
        <v>2500</v>
      </c>
      <c r="C22" s="84">
        <f t="shared" si="0"/>
        <v>1384.125</v>
      </c>
      <c r="D22" s="112"/>
    </row>
    <row r="23" spans="1:4" ht="20.25" customHeight="1">
      <c r="A23" s="99" t="s">
        <v>106</v>
      </c>
      <c r="B23" s="80">
        <v>1000</v>
      </c>
      <c r="C23" s="84">
        <f t="shared" si="0"/>
        <v>553.65</v>
      </c>
      <c r="D23" s="112"/>
    </row>
    <row r="24" spans="1:4" ht="20.25" customHeight="1">
      <c r="A24" s="62" t="s">
        <v>123</v>
      </c>
      <c r="B24" s="80">
        <v>1600</v>
      </c>
      <c r="C24" s="84">
        <f t="shared" si="0"/>
        <v>885.84</v>
      </c>
      <c r="D24" s="112"/>
    </row>
    <row r="25" spans="1:4" ht="25.5" customHeight="1">
      <c r="A25" s="45" t="s">
        <v>107</v>
      </c>
      <c r="B25" s="80">
        <v>2029.35</v>
      </c>
      <c r="C25" s="84">
        <f t="shared" si="0"/>
        <v>1123.5496275</v>
      </c>
      <c r="D25" s="112"/>
    </row>
    <row r="26" spans="1:4" ht="25.5" customHeight="1">
      <c r="A26" s="45" t="s">
        <v>108</v>
      </c>
      <c r="B26" s="80">
        <f>SUM(B27:B28)</f>
        <v>7752.9</v>
      </c>
      <c r="C26" s="80">
        <f>SUM(C27:C28)</f>
        <v>4292.393085</v>
      </c>
      <c r="D26" s="112"/>
    </row>
    <row r="27" spans="1:4" ht="20.25" customHeight="1">
      <c r="A27" s="45" t="s">
        <v>109</v>
      </c>
      <c r="B27" s="80">
        <v>3332.9</v>
      </c>
      <c r="C27" s="84">
        <f t="shared" si="0"/>
        <v>1845.260085</v>
      </c>
      <c r="D27" s="112"/>
    </row>
    <row r="28" spans="1:4" ht="20.25" customHeight="1">
      <c r="A28" s="45" t="s">
        <v>124</v>
      </c>
      <c r="B28" s="80">
        <v>4420</v>
      </c>
      <c r="C28" s="84">
        <f t="shared" si="0"/>
        <v>2447.133</v>
      </c>
      <c r="D28" s="112"/>
    </row>
    <row r="29" spans="1:4" ht="25.5" customHeight="1">
      <c r="A29" s="45" t="s">
        <v>111</v>
      </c>
      <c r="B29" s="80">
        <f>B13+B16+B17+B25+B26</f>
        <v>90149.25</v>
      </c>
      <c r="C29" s="80">
        <f>C13+C16+C17+C25+C26</f>
        <v>49911.13226249999</v>
      </c>
      <c r="D29" s="112"/>
    </row>
    <row r="30" spans="1:6" ht="18" customHeight="1">
      <c r="A30" s="180" t="s">
        <v>90</v>
      </c>
      <c r="B30" s="180"/>
      <c r="C30" s="180"/>
      <c r="D30" s="180"/>
      <c r="E30" s="180"/>
      <c r="F30" s="180"/>
    </row>
    <row r="31" spans="1:6" s="9" customFormat="1" ht="17.25" customHeight="1">
      <c r="A31" s="6" t="s">
        <v>189</v>
      </c>
      <c r="B31" s="178"/>
      <c r="C31" s="184"/>
      <c r="D31" s="177"/>
      <c r="E31" s="177"/>
      <c r="F31" s="177"/>
    </row>
    <row r="32" spans="1:6" s="64" customFormat="1" ht="15">
      <c r="A32" s="6" t="s">
        <v>112</v>
      </c>
      <c r="B32" s="6"/>
      <c r="C32" s="6"/>
      <c r="D32" s="6"/>
      <c r="E32" s="6"/>
      <c r="F32" s="6"/>
    </row>
    <row r="33" spans="1:6" s="9" customFormat="1" ht="17.25">
      <c r="A33" s="6" t="s">
        <v>216</v>
      </c>
      <c r="B33" s="6"/>
      <c r="C33" s="6"/>
      <c r="D33" s="6"/>
      <c r="E33" s="177"/>
      <c r="F33" s="177"/>
    </row>
    <row r="34" spans="1:6" s="9" customFormat="1" ht="17.25">
      <c r="A34" s="6" t="s">
        <v>197</v>
      </c>
      <c r="B34" s="6"/>
      <c r="C34" s="6"/>
      <c r="D34" s="6"/>
      <c r="E34" s="177"/>
      <c r="F34" s="177"/>
    </row>
    <row r="35" spans="1:6" s="48" customFormat="1" ht="17.25" customHeight="1">
      <c r="A35" s="6" t="s">
        <v>113</v>
      </c>
      <c r="B35" s="6"/>
      <c r="C35" s="6"/>
      <c r="D35" s="6"/>
      <c r="E35" s="177"/>
      <c r="F35" s="177"/>
    </row>
    <row r="36" spans="1:6" s="9" customFormat="1" ht="17.25">
      <c r="A36" s="6" t="s">
        <v>217</v>
      </c>
      <c r="B36" s="6"/>
      <c r="C36" s="6"/>
      <c r="D36" s="6"/>
      <c r="E36" s="177"/>
      <c r="F36" s="177"/>
    </row>
    <row r="37" spans="1:6" s="64" customFormat="1" ht="18" customHeight="1">
      <c r="A37" s="6" t="s">
        <v>130</v>
      </c>
      <c r="B37" s="6"/>
      <c r="C37" s="6"/>
      <c r="D37" s="6"/>
      <c r="E37" s="6"/>
      <c r="F37" s="6"/>
    </row>
    <row r="38" spans="1:6" s="48" customFormat="1" ht="17.25" customHeight="1">
      <c r="A38" s="6" t="s">
        <v>218</v>
      </c>
      <c r="B38" s="6"/>
      <c r="C38" s="6"/>
      <c r="D38" s="6"/>
      <c r="E38" s="177"/>
      <c r="F38" s="177"/>
    </row>
    <row r="39" spans="1:4" ht="15">
      <c r="A39" s="75"/>
      <c r="B39" s="75"/>
      <c r="C39" s="75"/>
      <c r="D39" s="64"/>
    </row>
    <row r="40" spans="1:3" ht="13.5">
      <c r="A40" s="76"/>
      <c r="B40" s="76"/>
      <c r="C40" s="76"/>
    </row>
    <row r="41" spans="1:3" ht="13.5">
      <c r="A41" s="76"/>
      <c r="B41" s="76"/>
      <c r="C41" s="76"/>
    </row>
    <row r="42" spans="1:3" ht="13.5">
      <c r="A42" s="76"/>
      <c r="B42" s="76"/>
      <c r="C42" s="76"/>
    </row>
    <row r="43" spans="1:3" ht="13.5">
      <c r="A43" s="76"/>
      <c r="B43" s="76"/>
      <c r="C43" s="76"/>
    </row>
    <row r="44" spans="1:3" ht="13.5">
      <c r="A44" s="76"/>
      <c r="B44" s="76"/>
      <c r="C44" s="76"/>
    </row>
    <row r="45" spans="1:3" ht="13.5">
      <c r="A45" s="76"/>
      <c r="B45" s="76"/>
      <c r="C45" s="76"/>
    </row>
    <row r="46" spans="1:3" ht="13.5">
      <c r="A46" s="76"/>
      <c r="B46" s="76"/>
      <c r="C46" s="76"/>
    </row>
    <row r="47" spans="1:3" ht="13.5">
      <c r="A47" s="76"/>
      <c r="B47" s="76"/>
      <c r="C47" s="76"/>
    </row>
    <row r="48" spans="1:3" ht="13.5">
      <c r="A48" s="76"/>
      <c r="B48" s="76"/>
      <c r="C48" s="76"/>
    </row>
    <row r="49" spans="1:3" ht="13.5">
      <c r="A49" s="76"/>
      <c r="B49" s="76"/>
      <c r="C49" s="76"/>
    </row>
    <row r="50" spans="1:3" ht="13.5">
      <c r="A50" s="76"/>
      <c r="B50" s="76"/>
      <c r="C50" s="76"/>
    </row>
  </sheetData>
  <sheetProtection/>
  <mergeCells count="6">
    <mergeCell ref="A30:F30"/>
    <mergeCell ref="B10:C10"/>
    <mergeCell ref="A10:A11"/>
    <mergeCell ref="A6:C6"/>
    <mergeCell ref="A7:C7"/>
    <mergeCell ref="A8:C8"/>
  </mergeCells>
  <printOptions/>
  <pageMargins left="0.31" right="0.236220472440945" top="0.17" bottom="0.1" header="0.17" footer="0.1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0"/>
  <dimension ref="A1:F63"/>
  <sheetViews>
    <sheetView zoomScale="115" zoomScaleNormal="115" zoomScalePageLayoutView="0" workbookViewId="0" topLeftCell="A28">
      <selection activeCell="C37" sqref="C37"/>
    </sheetView>
  </sheetViews>
  <sheetFormatPr defaultColWidth="9.140625" defaultRowHeight="21.75" customHeight="1"/>
  <cols>
    <col min="1" max="1" width="50.7109375" style="7" customWidth="1"/>
    <col min="2" max="2" width="18.8515625" style="8" customWidth="1"/>
    <col min="3" max="3" width="19.421875" style="9" customWidth="1"/>
    <col min="4" max="4" width="15.28125" style="9" customWidth="1"/>
    <col min="5" max="5" width="12.7109375" style="9" bestFit="1" customWidth="1"/>
    <col min="6" max="16384" width="9.140625" style="9" customWidth="1"/>
  </cols>
  <sheetData>
    <row r="1" ht="17.25" customHeight="1">
      <c r="D1" s="70"/>
    </row>
    <row r="2" spans="3:4" ht="17.25">
      <c r="C2" s="164" t="s">
        <v>173</v>
      </c>
      <c r="D2" s="164"/>
    </row>
    <row r="3" ht="17.25">
      <c r="B3" s="11"/>
    </row>
    <row r="4" ht="17.25">
      <c r="B4" s="11"/>
    </row>
    <row r="5" spans="1:3" ht="15" customHeight="1">
      <c r="A5" s="47" t="s">
        <v>84</v>
      </c>
      <c r="B5" s="12"/>
      <c r="C5" s="12"/>
    </row>
    <row r="6" spans="1:3" s="14" customFormat="1" ht="24" customHeight="1">
      <c r="A6" s="169" t="s">
        <v>174</v>
      </c>
      <c r="B6" s="169"/>
      <c r="C6" s="169"/>
    </row>
    <row r="7" spans="1:3" s="14" customFormat="1" ht="24" customHeight="1">
      <c r="A7" s="169" t="s">
        <v>176</v>
      </c>
      <c r="B7" s="169"/>
      <c r="C7" s="169"/>
    </row>
    <row r="8" spans="1:4" s="14" customFormat="1" ht="19.5" customHeight="1">
      <c r="A8" s="169" t="s">
        <v>221</v>
      </c>
      <c r="B8" s="169"/>
      <c r="C8" s="169"/>
      <c r="D8" s="60"/>
    </row>
    <row r="9" spans="1:3" s="14" customFormat="1" ht="21" customHeight="1">
      <c r="A9" s="169" t="s">
        <v>175</v>
      </c>
      <c r="B9" s="169"/>
      <c r="C9" s="169"/>
    </row>
    <row r="10" spans="1:3" s="14" customFormat="1" ht="34.5" customHeight="1">
      <c r="A10" s="39"/>
      <c r="B10" s="39"/>
      <c r="C10" s="39"/>
    </row>
    <row r="11" spans="1:3" s="14" customFormat="1" ht="20.25">
      <c r="A11" s="15"/>
      <c r="B11" s="38"/>
      <c r="C11" s="38"/>
    </row>
    <row r="12" spans="1:3" s="16" customFormat="1" ht="36" customHeight="1">
      <c r="A12" s="157" t="s">
        <v>58</v>
      </c>
      <c r="B12" s="155" t="s">
        <v>59</v>
      </c>
      <c r="C12" s="156"/>
    </row>
    <row r="13" spans="1:3" s="16" customFormat="1" ht="17.25">
      <c r="A13" s="158"/>
      <c r="B13" s="91" t="s">
        <v>73</v>
      </c>
      <c r="C13" s="65" t="s">
        <v>99</v>
      </c>
    </row>
    <row r="14" spans="1:4" s="16" customFormat="1" ht="11.25" customHeight="1">
      <c r="A14" s="79">
        <v>1</v>
      </c>
      <c r="B14" s="79">
        <v>2</v>
      </c>
      <c r="C14" s="79">
        <v>3</v>
      </c>
      <c r="D14" s="132"/>
    </row>
    <row r="15" spans="1:4" ht="31.5" customHeight="1">
      <c r="A15" s="49" t="s">
        <v>100</v>
      </c>
      <c r="B15" s="80">
        <f>B16+B17</f>
        <v>33999.6</v>
      </c>
      <c r="C15" s="80">
        <f>C16+C17</f>
        <v>18823.878539999998</v>
      </c>
      <c r="D15" s="112"/>
    </row>
    <row r="16" spans="1:4" ht="21" customHeight="1">
      <c r="A16" s="49" t="s">
        <v>101</v>
      </c>
      <c r="B16" s="80">
        <v>3843.6</v>
      </c>
      <c r="C16" s="84">
        <f aca="true" t="shared" si="0" ref="C16:C29">B16*553.65/1000</f>
        <v>2128.0091399999997</v>
      </c>
      <c r="D16" s="112"/>
    </row>
    <row r="17" spans="1:4" ht="21" customHeight="1">
      <c r="A17" s="49" t="s">
        <v>102</v>
      </c>
      <c r="B17" s="80">
        <v>30156</v>
      </c>
      <c r="C17" s="84">
        <f t="shared" si="0"/>
        <v>16695.8694</v>
      </c>
      <c r="D17" s="112"/>
    </row>
    <row r="18" spans="1:4" ht="30.75" customHeight="1">
      <c r="A18" s="49" t="s">
        <v>103</v>
      </c>
      <c r="B18" s="80">
        <v>9046</v>
      </c>
      <c r="C18" s="84">
        <f t="shared" si="0"/>
        <v>5008.317899999999</v>
      </c>
      <c r="D18" s="112"/>
    </row>
    <row r="19" spans="1:4" ht="25.5" customHeight="1">
      <c r="A19" s="93" t="s">
        <v>116</v>
      </c>
      <c r="B19" s="80">
        <f>SUM(B20:B24)</f>
        <v>31891.9</v>
      </c>
      <c r="C19" s="80">
        <f>SUM(C20:C24)</f>
        <v>17656.950435</v>
      </c>
      <c r="D19" s="112"/>
    </row>
    <row r="20" spans="1:4" ht="20.25" customHeight="1">
      <c r="A20" s="45" t="s">
        <v>62</v>
      </c>
      <c r="B20" s="80">
        <v>19787.95</v>
      </c>
      <c r="C20" s="84">
        <f t="shared" si="0"/>
        <v>10955.5985175</v>
      </c>
      <c r="D20" s="112"/>
    </row>
    <row r="21" spans="1:4" ht="21" customHeight="1">
      <c r="A21" s="62" t="s">
        <v>105</v>
      </c>
      <c r="B21" s="80">
        <v>2000</v>
      </c>
      <c r="C21" s="84">
        <f t="shared" si="0"/>
        <v>1107.3</v>
      </c>
      <c r="D21" s="112"/>
    </row>
    <row r="22" spans="1:4" ht="20.25" customHeight="1">
      <c r="A22" s="62" t="s">
        <v>104</v>
      </c>
      <c r="B22" s="80">
        <v>6000</v>
      </c>
      <c r="C22" s="84">
        <f t="shared" si="0"/>
        <v>3321.9</v>
      </c>
      <c r="D22" s="112"/>
    </row>
    <row r="23" spans="1:4" ht="20.25" customHeight="1">
      <c r="A23" s="45" t="s">
        <v>64</v>
      </c>
      <c r="B23" s="80">
        <v>2400</v>
      </c>
      <c r="C23" s="84">
        <f t="shared" si="0"/>
        <v>1328.76</v>
      </c>
      <c r="D23" s="112"/>
    </row>
    <row r="24" spans="1:4" ht="20.25" customHeight="1">
      <c r="A24" s="99" t="s">
        <v>106</v>
      </c>
      <c r="B24" s="80">
        <v>1703.95</v>
      </c>
      <c r="C24" s="84">
        <f t="shared" si="0"/>
        <v>943.3919175</v>
      </c>
      <c r="D24" s="112"/>
    </row>
    <row r="25" spans="1:4" ht="25.5" customHeight="1">
      <c r="A25" s="45" t="s">
        <v>107</v>
      </c>
      <c r="B25" s="80">
        <v>2000</v>
      </c>
      <c r="C25" s="84">
        <f t="shared" si="0"/>
        <v>1107.3</v>
      </c>
      <c r="D25" s="112"/>
    </row>
    <row r="26" spans="1:4" ht="25.5" customHeight="1">
      <c r="A26" s="45" t="s">
        <v>108</v>
      </c>
      <c r="B26" s="80">
        <f>B27+B29+B28</f>
        <v>14520</v>
      </c>
      <c r="C26" s="80">
        <f>C27+C29+C28</f>
        <v>8038.998</v>
      </c>
      <c r="D26" s="112"/>
    </row>
    <row r="27" spans="1:4" ht="20.25" customHeight="1">
      <c r="A27" s="45" t="s">
        <v>109</v>
      </c>
      <c r="B27" s="80">
        <v>4500</v>
      </c>
      <c r="C27" s="84">
        <f t="shared" si="0"/>
        <v>2491.425</v>
      </c>
      <c r="D27" s="112"/>
    </row>
    <row r="28" spans="1:4" ht="21" customHeight="1">
      <c r="A28" s="45" t="s">
        <v>124</v>
      </c>
      <c r="B28" s="80">
        <v>6700</v>
      </c>
      <c r="C28" s="84">
        <f t="shared" si="0"/>
        <v>3709.455</v>
      </c>
      <c r="D28" s="112"/>
    </row>
    <row r="29" spans="1:4" ht="20.25" customHeight="1">
      <c r="A29" s="63" t="s">
        <v>110</v>
      </c>
      <c r="B29" s="80">
        <v>3320</v>
      </c>
      <c r="C29" s="84">
        <f t="shared" si="0"/>
        <v>1838.118</v>
      </c>
      <c r="D29" s="112"/>
    </row>
    <row r="30" spans="1:5" ht="30" customHeight="1">
      <c r="A30" s="45" t="s">
        <v>111</v>
      </c>
      <c r="B30" s="80">
        <f>B15+B18+B19+B25+B26</f>
        <v>91457.5</v>
      </c>
      <c r="C30" s="80">
        <f>C15+C18+C19+C25+C26</f>
        <v>50635.444874999994</v>
      </c>
      <c r="D30" s="112"/>
      <c r="E30" s="41"/>
    </row>
    <row r="31" spans="1:6" ht="18" customHeight="1">
      <c r="A31" s="180" t="s">
        <v>90</v>
      </c>
      <c r="B31" s="180"/>
      <c r="C31" s="180"/>
      <c r="D31" s="180"/>
      <c r="E31" s="180"/>
      <c r="F31" s="180"/>
    </row>
    <row r="32" spans="1:6" ht="17.25" customHeight="1">
      <c r="A32" s="6" t="s">
        <v>189</v>
      </c>
      <c r="B32" s="178"/>
      <c r="C32" s="184"/>
      <c r="D32" s="177"/>
      <c r="E32" s="177"/>
      <c r="F32" s="177"/>
    </row>
    <row r="33" spans="1:6" s="64" customFormat="1" ht="15">
      <c r="A33" s="6" t="s">
        <v>112</v>
      </c>
      <c r="B33" s="6"/>
      <c r="C33" s="6"/>
      <c r="D33" s="6"/>
      <c r="E33" s="6"/>
      <c r="F33" s="6"/>
    </row>
    <row r="34" spans="1:6" ht="17.25">
      <c r="A34" s="6" t="s">
        <v>219</v>
      </c>
      <c r="B34" s="6"/>
      <c r="C34" s="6"/>
      <c r="D34" s="177"/>
      <c r="E34" s="177"/>
      <c r="F34" s="177"/>
    </row>
    <row r="35" spans="1:6" ht="17.25">
      <c r="A35" s="6" t="s">
        <v>220</v>
      </c>
      <c r="B35" s="6"/>
      <c r="C35" s="6"/>
      <c r="D35" s="177"/>
      <c r="E35" s="177"/>
      <c r="F35" s="177"/>
    </row>
    <row r="36" spans="1:6" s="48" customFormat="1" ht="17.25" customHeight="1">
      <c r="A36" s="6" t="s">
        <v>113</v>
      </c>
      <c r="B36" s="6"/>
      <c r="C36" s="6"/>
      <c r="D36" s="177"/>
      <c r="E36" s="177"/>
      <c r="F36" s="177"/>
    </row>
    <row r="37" spans="1:6" ht="17.25">
      <c r="A37" s="6" t="s">
        <v>156</v>
      </c>
      <c r="B37" s="6"/>
      <c r="C37" s="6"/>
      <c r="D37" s="177"/>
      <c r="E37" s="177"/>
      <c r="F37" s="177"/>
    </row>
    <row r="38" spans="1:6" ht="15" customHeight="1" hidden="1">
      <c r="A38" s="179" t="s">
        <v>40</v>
      </c>
      <c r="B38" s="179"/>
      <c r="C38" s="179"/>
      <c r="D38" s="177"/>
      <c r="E38" s="177"/>
      <c r="F38" s="177"/>
    </row>
    <row r="39" spans="1:6" ht="15" customHeight="1" hidden="1">
      <c r="A39" s="179" t="s">
        <v>83</v>
      </c>
      <c r="B39" s="179"/>
      <c r="C39" s="179"/>
      <c r="D39" s="177"/>
      <c r="E39" s="177"/>
      <c r="F39" s="177"/>
    </row>
    <row r="40" spans="1:6" ht="31.5" customHeight="1" hidden="1">
      <c r="A40" s="179" t="s">
        <v>41</v>
      </c>
      <c r="B40" s="179"/>
      <c r="C40" s="179">
        <v>456</v>
      </c>
      <c r="D40" s="177"/>
      <c r="E40" s="177"/>
      <c r="F40" s="177"/>
    </row>
    <row r="41" spans="1:6" ht="15" customHeight="1" hidden="1">
      <c r="A41" s="179" t="s">
        <v>8</v>
      </c>
      <c r="B41" s="179"/>
      <c r="C41" s="179">
        <v>3435</v>
      </c>
      <c r="D41" s="177"/>
      <c r="E41" s="177"/>
      <c r="F41" s="177"/>
    </row>
    <row r="42" spans="1:6" ht="15" customHeight="1" hidden="1">
      <c r="A42" s="179" t="s">
        <v>33</v>
      </c>
      <c r="B42" s="179"/>
      <c r="C42" s="179">
        <v>2500</v>
      </c>
      <c r="D42" s="177"/>
      <c r="E42" s="177"/>
      <c r="F42" s="177"/>
    </row>
    <row r="43" spans="1:6" ht="15.75" customHeight="1" hidden="1">
      <c r="A43" s="179" t="s">
        <v>34</v>
      </c>
      <c r="B43" s="179"/>
      <c r="C43" s="179"/>
      <c r="D43" s="177"/>
      <c r="E43" s="177"/>
      <c r="F43" s="177"/>
    </row>
    <row r="44" spans="1:6" ht="15.75" customHeight="1" hidden="1">
      <c r="A44" s="179" t="s">
        <v>35</v>
      </c>
      <c r="B44" s="179"/>
      <c r="C44" s="179"/>
      <c r="D44" s="177"/>
      <c r="E44" s="177"/>
      <c r="F44" s="177"/>
    </row>
    <row r="45" spans="1:6" ht="15" customHeight="1" hidden="1">
      <c r="A45" s="179" t="s">
        <v>9</v>
      </c>
      <c r="B45" s="179"/>
      <c r="C45" s="179"/>
      <c r="D45" s="177"/>
      <c r="E45" s="177"/>
      <c r="F45" s="177"/>
    </row>
    <row r="46" spans="1:6" ht="15" customHeight="1" hidden="1">
      <c r="A46" s="179"/>
      <c r="B46" s="179"/>
      <c r="C46" s="179"/>
      <c r="D46" s="177"/>
      <c r="E46" s="177"/>
      <c r="F46" s="177"/>
    </row>
    <row r="47" spans="1:6" ht="17.25" customHeight="1" hidden="1">
      <c r="A47" s="179" t="s">
        <v>32</v>
      </c>
      <c r="B47" s="179"/>
      <c r="C47" s="179"/>
      <c r="D47" s="177"/>
      <c r="E47" s="177"/>
      <c r="F47" s="177"/>
    </row>
    <row r="48" spans="1:6" ht="17.25" customHeight="1" hidden="1">
      <c r="A48" s="179" t="s">
        <v>36</v>
      </c>
      <c r="B48" s="179"/>
      <c r="C48" s="179"/>
      <c r="D48" s="177"/>
      <c r="E48" s="177"/>
      <c r="F48" s="177"/>
    </row>
    <row r="49" spans="1:6" ht="17.25" customHeight="1" hidden="1">
      <c r="A49" s="179" t="s">
        <v>37</v>
      </c>
      <c r="B49" s="179"/>
      <c r="C49" s="179"/>
      <c r="D49" s="177"/>
      <c r="E49" s="177"/>
      <c r="F49" s="177"/>
    </row>
    <row r="50" spans="1:6" ht="17.25" customHeight="1" hidden="1">
      <c r="A50" s="179" t="s">
        <v>12</v>
      </c>
      <c r="B50" s="179"/>
      <c r="C50" s="179"/>
      <c r="D50" s="177"/>
      <c r="E50" s="177"/>
      <c r="F50" s="177"/>
    </row>
    <row r="51" spans="1:6" ht="13.5" customHeight="1" hidden="1">
      <c r="A51" s="179" t="s">
        <v>273</v>
      </c>
      <c r="B51" s="179"/>
      <c r="C51" s="179"/>
      <c r="D51" s="177"/>
      <c r="E51" s="177"/>
      <c r="F51" s="177"/>
    </row>
    <row r="52" spans="1:6" ht="15" customHeight="1" hidden="1">
      <c r="A52" s="179" t="s">
        <v>14</v>
      </c>
      <c r="B52" s="179"/>
      <c r="C52" s="179"/>
      <c r="D52" s="177"/>
      <c r="E52" s="177"/>
      <c r="F52" s="177"/>
    </row>
    <row r="53" spans="1:6" s="21" customFormat="1" ht="15" customHeight="1" hidden="1">
      <c r="A53" s="179" t="s">
        <v>15</v>
      </c>
      <c r="B53" s="179"/>
      <c r="C53" s="179"/>
      <c r="D53" s="181"/>
      <c r="E53" s="181"/>
      <c r="F53" s="181"/>
    </row>
    <row r="54" spans="1:6" s="30" customFormat="1" ht="15" customHeight="1" hidden="1">
      <c r="A54" s="179" t="s">
        <v>16</v>
      </c>
      <c r="B54" s="179"/>
      <c r="C54" s="179"/>
      <c r="D54" s="181"/>
      <c r="E54" s="181"/>
      <c r="F54" s="181"/>
    </row>
    <row r="55" spans="1:6" ht="17.25" customHeight="1" hidden="1">
      <c r="A55" s="179" t="s">
        <v>17</v>
      </c>
      <c r="B55" s="179"/>
      <c r="C55" s="179"/>
      <c r="D55" s="177"/>
      <c r="E55" s="177"/>
      <c r="F55" s="177"/>
    </row>
    <row r="56" spans="1:6" ht="17.25" customHeight="1" hidden="1">
      <c r="A56" s="179" t="s">
        <v>28</v>
      </c>
      <c r="B56" s="179"/>
      <c r="C56" s="179"/>
      <c r="D56" s="177"/>
      <c r="E56" s="177"/>
      <c r="F56" s="177"/>
    </row>
    <row r="57" spans="1:6" ht="17.25" customHeight="1" hidden="1">
      <c r="A57" s="179" t="s">
        <v>19</v>
      </c>
      <c r="B57" s="179"/>
      <c r="C57" s="179"/>
      <c r="D57" s="177"/>
      <c r="E57" s="177"/>
      <c r="F57" s="177"/>
    </row>
    <row r="58" spans="1:6" ht="17.25" customHeight="1" hidden="1">
      <c r="A58" s="179" t="s">
        <v>20</v>
      </c>
      <c r="B58" s="179"/>
      <c r="C58" s="179"/>
      <c r="D58" s="177"/>
      <c r="E58" s="177"/>
      <c r="F58" s="177"/>
    </row>
    <row r="59" spans="1:6" ht="21.75" customHeight="1" hidden="1">
      <c r="A59" s="179"/>
      <c r="B59" s="179"/>
      <c r="C59" s="179"/>
      <c r="D59" s="177"/>
      <c r="E59" s="177"/>
      <c r="F59" s="177"/>
    </row>
    <row r="60" spans="1:6" s="64" customFormat="1" ht="18" customHeight="1">
      <c r="A60" s="6" t="s">
        <v>172</v>
      </c>
      <c r="B60" s="6"/>
      <c r="C60" s="6"/>
      <c r="D60" s="6"/>
      <c r="E60" s="6"/>
      <c r="F60" s="6"/>
    </row>
    <row r="61" spans="1:3" s="101" customFormat="1" ht="15" customHeight="1">
      <c r="A61" s="6" t="s">
        <v>245</v>
      </c>
      <c r="B61" s="6"/>
      <c r="C61" s="6"/>
    </row>
    <row r="62" spans="1:3" ht="21.75" customHeight="1">
      <c r="A62" s="75"/>
      <c r="B62" s="75"/>
      <c r="C62" s="75"/>
    </row>
    <row r="63" spans="1:3" ht="21.75" customHeight="1">
      <c r="A63" s="107"/>
      <c r="B63" s="108"/>
      <c r="C63" s="103"/>
    </row>
  </sheetData>
  <sheetProtection/>
  <mergeCells count="8">
    <mergeCell ref="C2:D2"/>
    <mergeCell ref="A9:C9"/>
    <mergeCell ref="A31:F31"/>
    <mergeCell ref="A6:C6"/>
    <mergeCell ref="A7:C7"/>
    <mergeCell ref="A12:A13"/>
    <mergeCell ref="B12:C12"/>
    <mergeCell ref="A8:C8"/>
  </mergeCells>
  <printOptions horizontalCentered="1"/>
  <pageMargins left="0.37" right="0.18" top="0.2" bottom="0.2" header="0.2" footer="0.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3"/>
  <dimension ref="A2:D57"/>
  <sheetViews>
    <sheetView zoomScale="115" zoomScaleNormal="115" zoomScalePageLayoutView="0" workbookViewId="0" topLeftCell="A25">
      <selection activeCell="A34" sqref="A34"/>
    </sheetView>
  </sheetViews>
  <sheetFormatPr defaultColWidth="9.140625" defaultRowHeight="21.75" customHeight="1"/>
  <cols>
    <col min="1" max="1" width="53.140625" style="7" customWidth="1"/>
    <col min="2" max="2" width="20.8515625" style="8" customWidth="1"/>
    <col min="3" max="3" width="22.140625" style="9" customWidth="1"/>
    <col min="4" max="4" width="16.28125" style="9" customWidth="1"/>
    <col min="5" max="5" width="12.7109375" style="9" bestFit="1" customWidth="1"/>
    <col min="6" max="16384" width="9.140625" style="9" customWidth="1"/>
  </cols>
  <sheetData>
    <row r="1" ht="17.25" customHeight="1"/>
    <row r="2" ht="17.25">
      <c r="D2" s="70" t="s">
        <v>115</v>
      </c>
    </row>
    <row r="3" ht="15" customHeight="1"/>
    <row r="4" ht="17.25"/>
    <row r="5" ht="17.25"/>
    <row r="6" spans="1:3" s="37" customFormat="1" ht="15" customHeight="1">
      <c r="A6" s="36"/>
      <c r="B6" s="12"/>
      <c r="C6" s="12"/>
    </row>
    <row r="7" spans="1:3" s="14" customFormat="1" ht="17.25" customHeight="1">
      <c r="A7" s="154" t="s">
        <v>158</v>
      </c>
      <c r="B7" s="154"/>
      <c r="C7" s="154"/>
    </row>
    <row r="8" spans="1:3" s="14" customFormat="1" ht="17.25" customHeight="1">
      <c r="A8" s="154" t="s">
        <v>157</v>
      </c>
      <c r="B8" s="154"/>
      <c r="C8" s="154"/>
    </row>
    <row r="9" spans="1:3" s="14" customFormat="1" ht="18" customHeight="1">
      <c r="A9" s="154" t="s">
        <v>184</v>
      </c>
      <c r="B9" s="154"/>
      <c r="C9" s="154"/>
    </row>
    <row r="10" spans="1:3" s="14" customFormat="1" ht="18" customHeight="1">
      <c r="A10" s="170" t="s">
        <v>89</v>
      </c>
      <c r="B10" s="170"/>
      <c r="C10" s="170"/>
    </row>
    <row r="11" spans="1:3" s="16" customFormat="1" ht="37.5" customHeight="1">
      <c r="A11" s="157" t="s">
        <v>58</v>
      </c>
      <c r="B11" s="155" t="s">
        <v>59</v>
      </c>
      <c r="C11" s="156"/>
    </row>
    <row r="12" spans="1:3" s="16" customFormat="1" ht="24.75" customHeight="1">
      <c r="A12" s="158"/>
      <c r="B12" s="65" t="s">
        <v>68</v>
      </c>
      <c r="C12" s="65" t="s">
        <v>99</v>
      </c>
    </row>
    <row r="13" spans="1:3" s="16" customFormat="1" ht="12" customHeight="1">
      <c r="A13" s="82">
        <v>1</v>
      </c>
      <c r="B13" s="82">
        <v>2</v>
      </c>
      <c r="C13" s="82">
        <v>3</v>
      </c>
    </row>
    <row r="14" spans="1:4" ht="31.5" customHeight="1">
      <c r="A14" s="49" t="s">
        <v>100</v>
      </c>
      <c r="B14" s="80">
        <f>B15+B16</f>
        <v>33076.8</v>
      </c>
      <c r="C14" s="80">
        <f>C15+C16</f>
        <v>16093.517039999999</v>
      </c>
      <c r="D14" s="112"/>
    </row>
    <row r="15" spans="1:4" ht="21.75" customHeight="1">
      <c r="A15" s="49" t="s">
        <v>101</v>
      </c>
      <c r="B15" s="80">
        <v>4684.8</v>
      </c>
      <c r="C15" s="81">
        <f>B15*486.55/1000</f>
        <v>2279.38944</v>
      </c>
      <c r="D15" s="112"/>
    </row>
    <row r="16" spans="1:4" ht="20.25" customHeight="1">
      <c r="A16" s="49" t="s">
        <v>102</v>
      </c>
      <c r="B16" s="80">
        <v>28392</v>
      </c>
      <c r="C16" s="81">
        <f aca="true" t="shared" si="0" ref="C16:C27">B16*486.55/1000</f>
        <v>13814.1276</v>
      </c>
      <c r="D16" s="112"/>
    </row>
    <row r="17" spans="1:4" ht="23.25" customHeight="1">
      <c r="A17" s="49" t="s">
        <v>103</v>
      </c>
      <c r="B17" s="80">
        <v>5678.35</v>
      </c>
      <c r="C17" s="81">
        <f t="shared" si="0"/>
        <v>2762.8011925000005</v>
      </c>
      <c r="D17" s="112"/>
    </row>
    <row r="18" spans="1:4" ht="26.25" customHeight="1">
      <c r="A18" s="93" t="s">
        <v>116</v>
      </c>
      <c r="B18" s="80">
        <f>B19+B20+B21+B22+B23</f>
        <v>46868</v>
      </c>
      <c r="C18" s="80">
        <f>C19+C20+C21+C22+C23</f>
        <v>22803.625399999997</v>
      </c>
      <c r="D18" s="112"/>
    </row>
    <row r="19" spans="1:4" ht="20.25" customHeight="1">
      <c r="A19" s="45" t="s">
        <v>62</v>
      </c>
      <c r="B19" s="80">
        <v>31968</v>
      </c>
      <c r="C19" s="81">
        <f t="shared" si="0"/>
        <v>15554.0304</v>
      </c>
      <c r="D19" s="112"/>
    </row>
    <row r="20" spans="1:4" ht="20.25" customHeight="1">
      <c r="A20" s="62" t="s">
        <v>105</v>
      </c>
      <c r="B20" s="80">
        <v>2800</v>
      </c>
      <c r="C20" s="81">
        <f t="shared" si="0"/>
        <v>1362.34</v>
      </c>
      <c r="D20" s="112"/>
    </row>
    <row r="21" spans="1:4" ht="19.5" customHeight="1">
      <c r="A21" s="62" t="s">
        <v>104</v>
      </c>
      <c r="B21" s="80">
        <v>4400</v>
      </c>
      <c r="C21" s="81">
        <f t="shared" si="0"/>
        <v>2140.82</v>
      </c>
      <c r="D21" s="112"/>
    </row>
    <row r="22" spans="1:4" ht="20.25" customHeight="1">
      <c r="A22" s="45" t="s">
        <v>64</v>
      </c>
      <c r="B22" s="80">
        <v>5700</v>
      </c>
      <c r="C22" s="81">
        <f t="shared" si="0"/>
        <v>2773.335</v>
      </c>
      <c r="D22" s="112"/>
    </row>
    <row r="23" spans="1:4" ht="20.25" customHeight="1">
      <c r="A23" s="99" t="s">
        <v>106</v>
      </c>
      <c r="B23" s="80">
        <v>2000</v>
      </c>
      <c r="C23" s="81">
        <f t="shared" si="0"/>
        <v>973.1</v>
      </c>
      <c r="D23" s="112"/>
    </row>
    <row r="24" spans="1:4" ht="27" customHeight="1">
      <c r="A24" s="45" t="s">
        <v>107</v>
      </c>
      <c r="B24" s="80">
        <v>4000</v>
      </c>
      <c r="C24" s="81">
        <f t="shared" si="0"/>
        <v>1946.2</v>
      </c>
      <c r="D24" s="112"/>
    </row>
    <row r="25" spans="1:4" ht="23.25" customHeight="1">
      <c r="A25" s="45" t="s">
        <v>108</v>
      </c>
      <c r="B25" s="80">
        <f>B26+B27</f>
        <v>21263</v>
      </c>
      <c r="C25" s="80">
        <f>C26+C27</f>
        <v>10345.51265</v>
      </c>
      <c r="D25" s="112"/>
    </row>
    <row r="26" spans="1:4" ht="20.25" customHeight="1">
      <c r="A26" s="45" t="s">
        <v>109</v>
      </c>
      <c r="B26" s="80">
        <v>4500</v>
      </c>
      <c r="C26" s="81">
        <f t="shared" si="0"/>
        <v>2189.475</v>
      </c>
      <c r="D26" s="112"/>
    </row>
    <row r="27" spans="1:4" ht="21" customHeight="1">
      <c r="A27" s="45" t="s">
        <v>124</v>
      </c>
      <c r="B27" s="80">
        <v>16763</v>
      </c>
      <c r="C27" s="81">
        <f t="shared" si="0"/>
        <v>8156.03765</v>
      </c>
      <c r="D27" s="112"/>
    </row>
    <row r="28" spans="1:4" ht="30" customHeight="1">
      <c r="A28" s="45" t="s">
        <v>111</v>
      </c>
      <c r="B28" s="80">
        <f>B14+B17+B18+B24+B25</f>
        <v>110886.15</v>
      </c>
      <c r="C28" s="80">
        <f>C14+C17+C18+C24+C25</f>
        <v>53951.6562825</v>
      </c>
      <c r="D28" s="112"/>
    </row>
    <row r="29" spans="1:4" ht="24.75" customHeight="1">
      <c r="A29" s="180" t="s">
        <v>90</v>
      </c>
      <c r="B29" s="180"/>
      <c r="C29" s="180"/>
      <c r="D29" s="180"/>
    </row>
    <row r="30" spans="1:4" s="4" customFormat="1" ht="18" customHeight="1">
      <c r="A30" s="6" t="s">
        <v>203</v>
      </c>
      <c r="B30" s="178"/>
      <c r="C30" s="178"/>
      <c r="D30" s="177"/>
    </row>
    <row r="31" spans="1:4" s="64" customFormat="1" ht="15">
      <c r="A31" s="6" t="s">
        <v>112</v>
      </c>
      <c r="B31" s="6"/>
      <c r="C31" s="6"/>
      <c r="D31" s="6"/>
    </row>
    <row r="32" spans="1:4" ht="17.25">
      <c r="A32" s="6" t="s">
        <v>222</v>
      </c>
      <c r="B32" s="6"/>
      <c r="C32" s="6"/>
      <c r="D32" s="177"/>
    </row>
    <row r="33" spans="1:4" ht="17.25">
      <c r="A33" s="6" t="s">
        <v>223</v>
      </c>
      <c r="B33" s="6"/>
      <c r="C33" s="6"/>
      <c r="D33" s="177"/>
    </row>
    <row r="34" spans="1:4" s="48" customFormat="1" ht="17.25" customHeight="1">
      <c r="A34" s="6" t="s">
        <v>85</v>
      </c>
      <c r="B34" s="6"/>
      <c r="C34" s="6"/>
      <c r="D34" s="177"/>
    </row>
    <row r="35" spans="1:4" ht="15" customHeight="1" hidden="1">
      <c r="A35" s="6" t="s">
        <v>47</v>
      </c>
      <c r="B35" s="6"/>
      <c r="C35" s="6"/>
      <c r="D35" s="177"/>
    </row>
    <row r="36" spans="1:4" ht="15" customHeight="1" hidden="1">
      <c r="A36" s="6" t="s">
        <v>7</v>
      </c>
      <c r="B36" s="6"/>
      <c r="C36" s="6"/>
      <c r="D36" s="177"/>
    </row>
    <row r="37" spans="1:4" ht="15" customHeight="1" hidden="1">
      <c r="A37" s="6" t="s">
        <v>8</v>
      </c>
      <c r="B37" s="6">
        <v>2479</v>
      </c>
      <c r="C37" s="6" t="s">
        <v>6</v>
      </c>
      <c r="D37" s="177"/>
    </row>
    <row r="38" spans="1:4" ht="17.25" hidden="1">
      <c r="A38" s="6" t="s">
        <v>31</v>
      </c>
      <c r="B38" s="6">
        <v>3600</v>
      </c>
      <c r="C38" s="6" t="s">
        <v>6</v>
      </c>
      <c r="D38" s="177"/>
    </row>
    <row r="39" spans="1:4" ht="17.25" hidden="1">
      <c r="A39" s="6" t="s">
        <v>9</v>
      </c>
      <c r="B39" s="6">
        <v>1800</v>
      </c>
      <c r="C39" s="6" t="s">
        <v>6</v>
      </c>
      <c r="D39" s="177"/>
    </row>
    <row r="40" spans="1:4" ht="17.25" hidden="1">
      <c r="A40" s="6" t="s">
        <v>48</v>
      </c>
      <c r="B40" s="6">
        <v>10000</v>
      </c>
      <c r="C40" s="6" t="s">
        <v>6</v>
      </c>
      <c r="D40" s="177"/>
    </row>
    <row r="41" spans="1:4" ht="15" customHeight="1" hidden="1">
      <c r="A41" s="6" t="s">
        <v>12</v>
      </c>
      <c r="B41" s="6"/>
      <c r="C41" s="6"/>
      <c r="D41" s="177"/>
    </row>
    <row r="42" spans="1:4" ht="15" customHeight="1" hidden="1">
      <c r="A42" s="6" t="s">
        <v>13</v>
      </c>
      <c r="B42" s="6"/>
      <c r="C42" s="6"/>
      <c r="D42" s="177"/>
    </row>
    <row r="43" spans="1:4" ht="15" customHeight="1" hidden="1">
      <c r="A43" s="6" t="s">
        <v>14</v>
      </c>
      <c r="B43" s="6"/>
      <c r="C43" s="6"/>
      <c r="D43" s="177"/>
    </row>
    <row r="44" spans="1:4" s="21" customFormat="1" ht="15" customHeight="1" hidden="1">
      <c r="A44" s="6" t="s">
        <v>15</v>
      </c>
      <c r="B44" s="6"/>
      <c r="C44" s="6"/>
      <c r="D44" s="181"/>
    </row>
    <row r="45" spans="1:4" s="30" customFormat="1" ht="15" customHeight="1" hidden="1">
      <c r="A45" s="6" t="s">
        <v>16</v>
      </c>
      <c r="B45" s="6"/>
      <c r="C45" s="6"/>
      <c r="D45" s="181"/>
    </row>
    <row r="46" spans="1:4" s="30" customFormat="1" ht="14.25" hidden="1">
      <c r="A46" s="6" t="s">
        <v>17</v>
      </c>
      <c r="B46" s="6"/>
      <c r="C46" s="6"/>
      <c r="D46" s="181"/>
    </row>
    <row r="47" spans="1:4" s="30" customFormat="1" ht="14.25" hidden="1">
      <c r="A47" s="6" t="s">
        <v>18</v>
      </c>
      <c r="B47" s="6"/>
      <c r="C47" s="6"/>
      <c r="D47" s="181"/>
    </row>
    <row r="48" spans="1:4" ht="17.25" hidden="1">
      <c r="A48" s="6" t="s">
        <v>19</v>
      </c>
      <c r="B48" s="6"/>
      <c r="C48" s="6"/>
      <c r="D48" s="177"/>
    </row>
    <row r="49" spans="1:4" ht="17.25" hidden="1">
      <c r="A49" s="6" t="s">
        <v>20</v>
      </c>
      <c r="B49" s="6"/>
      <c r="C49" s="6"/>
      <c r="D49" s="177"/>
    </row>
    <row r="50" spans="1:4" ht="17.25">
      <c r="A50" s="6" t="s">
        <v>246</v>
      </c>
      <c r="B50" s="6"/>
      <c r="C50" s="6"/>
      <c r="D50" s="177"/>
    </row>
    <row r="51" spans="1:4" s="64" customFormat="1" ht="18" customHeight="1">
      <c r="A51" s="6" t="s">
        <v>130</v>
      </c>
      <c r="B51" s="6"/>
      <c r="C51" s="6"/>
      <c r="D51" s="6"/>
    </row>
    <row r="52" spans="1:4" s="48" customFormat="1" ht="17.25" customHeight="1">
      <c r="A52" s="6" t="s">
        <v>247</v>
      </c>
      <c r="B52" s="6"/>
      <c r="C52" s="6"/>
      <c r="D52" s="177"/>
    </row>
    <row r="53" spans="1:3" ht="21.75" customHeight="1">
      <c r="A53" s="75"/>
      <c r="B53" s="75"/>
      <c r="C53" s="75"/>
    </row>
    <row r="54" spans="1:3" ht="21.75" customHeight="1">
      <c r="A54" s="75"/>
      <c r="B54" s="75"/>
      <c r="C54" s="75"/>
    </row>
    <row r="55" spans="1:3" ht="21.75" customHeight="1">
      <c r="A55" s="57"/>
      <c r="B55" s="58"/>
      <c r="C55" s="54"/>
    </row>
    <row r="56" spans="1:3" ht="21.75" customHeight="1">
      <c r="A56" s="57"/>
      <c r="B56" s="58"/>
      <c r="C56" s="54"/>
    </row>
    <row r="57" spans="1:3" ht="21.75" customHeight="1">
      <c r="A57" s="57"/>
      <c r="B57" s="58"/>
      <c r="C57" s="54"/>
    </row>
  </sheetData>
  <sheetProtection/>
  <mergeCells count="7">
    <mergeCell ref="A29:D29"/>
    <mergeCell ref="A7:C7"/>
    <mergeCell ref="B11:C11"/>
    <mergeCell ref="A11:A12"/>
    <mergeCell ref="A10:C10"/>
    <mergeCell ref="A9:C9"/>
    <mergeCell ref="A8:C8"/>
  </mergeCells>
  <printOptions/>
  <pageMargins left="0.48" right="0.1968503937007874" top="0.26" bottom="0.33" header="0.15748031496062992" footer="0.196850393700787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6"/>
  <dimension ref="A2:D55"/>
  <sheetViews>
    <sheetView zoomScale="115" zoomScaleNormal="115" zoomScalePageLayoutView="0" workbookViewId="0" topLeftCell="A25">
      <selection activeCell="A32" sqref="A32"/>
    </sheetView>
  </sheetViews>
  <sheetFormatPr defaultColWidth="9.140625" defaultRowHeight="21.75" customHeight="1"/>
  <cols>
    <col min="1" max="1" width="54.28125" style="7" customWidth="1"/>
    <col min="2" max="2" width="17.8515625" style="8" customWidth="1"/>
    <col min="3" max="3" width="19.57421875" style="9" customWidth="1"/>
    <col min="4" max="4" width="15.28125" style="9" customWidth="1"/>
    <col min="5" max="16384" width="9.140625" style="9" customWidth="1"/>
  </cols>
  <sheetData>
    <row r="2" ht="17.25" customHeight="1">
      <c r="D2" s="70" t="s">
        <v>115</v>
      </c>
    </row>
    <row r="3" ht="17.25"/>
    <row r="4" ht="17.25" customHeight="1">
      <c r="C4" s="11"/>
    </row>
    <row r="5" ht="17.25">
      <c r="C5" s="11"/>
    </row>
    <row r="6" ht="17.25"/>
    <row r="7" spans="1:3" s="14" customFormat="1" ht="18.75" customHeight="1">
      <c r="A7" s="154" t="s">
        <v>96</v>
      </c>
      <c r="B7" s="154"/>
      <c r="C7" s="154"/>
    </row>
    <row r="8" spans="1:3" s="14" customFormat="1" ht="18.75" customHeight="1">
      <c r="A8" s="154" t="s">
        <v>232</v>
      </c>
      <c r="B8" s="154"/>
      <c r="C8" s="154"/>
    </row>
    <row r="9" spans="1:3" s="14" customFormat="1" ht="18" customHeight="1">
      <c r="A9" s="154" t="s">
        <v>184</v>
      </c>
      <c r="B9" s="154"/>
      <c r="C9" s="154"/>
    </row>
    <row r="10" spans="1:3" s="14" customFormat="1" ht="18" customHeight="1">
      <c r="A10" s="13"/>
      <c r="B10" s="13"/>
      <c r="C10" s="34"/>
    </row>
    <row r="11" spans="1:3" s="16" customFormat="1" ht="33" customHeight="1">
      <c r="A11" s="157" t="s">
        <v>58</v>
      </c>
      <c r="B11" s="155" t="s">
        <v>98</v>
      </c>
      <c r="C11" s="156"/>
    </row>
    <row r="12" spans="1:3" s="16" customFormat="1" ht="17.25">
      <c r="A12" s="158"/>
      <c r="B12" s="65" t="s">
        <v>68</v>
      </c>
      <c r="C12" s="65" t="s">
        <v>99</v>
      </c>
    </row>
    <row r="13" spans="1:3" s="16" customFormat="1" ht="12.75" customHeight="1">
      <c r="A13" s="79">
        <v>1</v>
      </c>
      <c r="B13" s="79">
        <v>2</v>
      </c>
      <c r="C13" s="79">
        <v>3</v>
      </c>
    </row>
    <row r="14" spans="1:3" ht="35.25" customHeight="1">
      <c r="A14" s="49" t="s">
        <v>100</v>
      </c>
      <c r="B14" s="102">
        <f>B15+B16</f>
        <v>24737</v>
      </c>
      <c r="C14" s="102">
        <f>C15+C16</f>
        <v>12035.78735</v>
      </c>
    </row>
    <row r="15" spans="1:3" ht="21" customHeight="1">
      <c r="A15" s="49" t="s">
        <v>101</v>
      </c>
      <c r="B15" s="80">
        <v>3833</v>
      </c>
      <c r="C15" s="81">
        <f>B15*486.55/1000</f>
        <v>1864.9461500000002</v>
      </c>
    </row>
    <row r="16" spans="1:3" ht="21.75" customHeight="1">
      <c r="A16" s="49" t="s">
        <v>102</v>
      </c>
      <c r="B16" s="102">
        <v>20904</v>
      </c>
      <c r="C16" s="81">
        <f>B16*486.55/1000</f>
        <v>10170.8412</v>
      </c>
    </row>
    <row r="17" spans="1:3" ht="25.5" customHeight="1">
      <c r="A17" s="49" t="s">
        <v>103</v>
      </c>
      <c r="B17" s="102">
        <v>6271</v>
      </c>
      <c r="C17" s="81">
        <f>B17*486.55/1000</f>
        <v>3051.1550500000003</v>
      </c>
    </row>
    <row r="18" spans="1:3" ht="25.5" customHeight="1">
      <c r="A18" s="93" t="s">
        <v>127</v>
      </c>
      <c r="B18" s="102">
        <f>SUM(B19:B22)</f>
        <v>33020</v>
      </c>
      <c r="C18" s="102">
        <f>SUM(C19:C22)</f>
        <v>16065.881000000001</v>
      </c>
    </row>
    <row r="19" spans="1:3" ht="21" customHeight="1">
      <c r="A19" s="45" t="s">
        <v>62</v>
      </c>
      <c r="B19" s="102">
        <v>23568</v>
      </c>
      <c r="C19" s="81">
        <f>B19*486.55/1000</f>
        <v>11467.010400000001</v>
      </c>
    </row>
    <row r="20" spans="1:3" ht="21" customHeight="1">
      <c r="A20" s="62" t="s">
        <v>104</v>
      </c>
      <c r="B20" s="102">
        <v>6597</v>
      </c>
      <c r="C20" s="81">
        <f>B20*486.55/1000</f>
        <v>3209.7703500000002</v>
      </c>
    </row>
    <row r="21" spans="1:3" ht="21.75" customHeight="1">
      <c r="A21" s="45" t="s">
        <v>64</v>
      </c>
      <c r="B21" s="102">
        <v>2255</v>
      </c>
      <c r="C21" s="81">
        <f>B21*486.55/1000</f>
        <v>1097.17025</v>
      </c>
    </row>
    <row r="22" spans="1:3" ht="21" customHeight="1">
      <c r="A22" s="99" t="s">
        <v>106</v>
      </c>
      <c r="B22" s="102">
        <v>600</v>
      </c>
      <c r="C22" s="81">
        <f>B22*486.55/1000</f>
        <v>291.93</v>
      </c>
    </row>
    <row r="23" spans="1:3" ht="25.5" customHeight="1">
      <c r="A23" s="45" t="s">
        <v>107</v>
      </c>
      <c r="B23" s="102">
        <v>3000</v>
      </c>
      <c r="C23" s="81">
        <f>B23*486.55/1000</f>
        <v>1459.65</v>
      </c>
    </row>
    <row r="24" spans="1:3" ht="25.5" customHeight="1">
      <c r="A24" s="45" t="s">
        <v>108</v>
      </c>
      <c r="B24" s="102">
        <f>B25+B26</f>
        <v>10000</v>
      </c>
      <c r="C24" s="102">
        <f>C25+C26</f>
        <v>4865.5</v>
      </c>
    </row>
    <row r="25" spans="1:3" ht="21.75" customHeight="1">
      <c r="A25" s="45" t="s">
        <v>109</v>
      </c>
      <c r="B25" s="102">
        <v>7000</v>
      </c>
      <c r="C25" s="81">
        <f>B25*486.55/1000</f>
        <v>3405.85</v>
      </c>
    </row>
    <row r="26" spans="1:3" ht="21.75" customHeight="1">
      <c r="A26" s="45" t="s">
        <v>124</v>
      </c>
      <c r="B26" s="80">
        <v>3000</v>
      </c>
      <c r="C26" s="80">
        <f>B26*486.55/1000</f>
        <v>1459.65</v>
      </c>
    </row>
    <row r="27" spans="1:3" ht="31.5" customHeight="1">
      <c r="A27" s="45" t="s">
        <v>111</v>
      </c>
      <c r="B27" s="102">
        <f>B14+B17+B18+B23+B24</f>
        <v>77028</v>
      </c>
      <c r="C27" s="102">
        <f>C14+C17+C18+C23+C24</f>
        <v>37477.9734</v>
      </c>
    </row>
    <row r="28" spans="1:4" s="4" customFormat="1" ht="22.5" customHeight="1">
      <c r="A28" s="180" t="s">
        <v>90</v>
      </c>
      <c r="B28" s="180"/>
      <c r="C28" s="180"/>
      <c r="D28" s="180"/>
    </row>
    <row r="29" spans="1:4" s="4" customFormat="1" ht="18" customHeight="1">
      <c r="A29" s="6" t="s">
        <v>177</v>
      </c>
      <c r="B29" s="178"/>
      <c r="C29" s="178"/>
      <c r="D29" s="177"/>
    </row>
    <row r="30" spans="1:4" s="64" customFormat="1" ht="15">
      <c r="A30" s="6" t="s">
        <v>230</v>
      </c>
      <c r="B30" s="6"/>
      <c r="C30" s="6"/>
      <c r="D30" s="6"/>
    </row>
    <row r="31" spans="1:4" s="64" customFormat="1" ht="15">
      <c r="A31" s="6" t="s">
        <v>262</v>
      </c>
      <c r="B31" s="6"/>
      <c r="C31" s="6"/>
      <c r="D31" s="6"/>
    </row>
    <row r="32" spans="1:4" s="64" customFormat="1" ht="15">
      <c r="A32" s="6" t="s">
        <v>263</v>
      </c>
      <c r="B32" s="6"/>
      <c r="C32" s="6"/>
      <c r="D32" s="6"/>
    </row>
    <row r="33" spans="1:4" s="64" customFormat="1" ht="17.25" customHeight="1">
      <c r="A33" s="6" t="s">
        <v>113</v>
      </c>
      <c r="B33" s="6"/>
      <c r="C33" s="6"/>
      <c r="D33" s="6"/>
    </row>
    <row r="34" spans="1:4" s="64" customFormat="1" ht="17.25" customHeight="1" hidden="1">
      <c r="A34" s="179" t="s">
        <v>40</v>
      </c>
      <c r="B34" s="179"/>
      <c r="C34" s="179"/>
      <c r="D34" s="6"/>
    </row>
    <row r="35" spans="1:4" s="64" customFormat="1" ht="17.25" customHeight="1" hidden="1">
      <c r="A35" s="179" t="s">
        <v>78</v>
      </c>
      <c r="B35" s="179"/>
      <c r="C35" s="179"/>
      <c r="D35" s="6"/>
    </row>
    <row r="36" spans="1:4" s="64" customFormat="1" ht="16.5" customHeight="1" hidden="1">
      <c r="A36" s="179" t="s">
        <v>79</v>
      </c>
      <c r="B36" s="179"/>
      <c r="C36" s="179"/>
      <c r="D36" s="6"/>
    </row>
    <row r="37" spans="1:4" s="64" customFormat="1" ht="16.5" customHeight="1" hidden="1">
      <c r="A37" s="179" t="s">
        <v>80</v>
      </c>
      <c r="B37" s="179"/>
      <c r="C37" s="179"/>
      <c r="D37" s="6"/>
    </row>
    <row r="38" spans="1:4" s="64" customFormat="1" ht="15" customHeight="1" hidden="1">
      <c r="A38" s="179" t="s">
        <v>9</v>
      </c>
      <c r="B38" s="179">
        <v>1780</v>
      </c>
      <c r="C38" s="179" t="s">
        <v>6</v>
      </c>
      <c r="D38" s="6"/>
    </row>
    <row r="39" spans="1:4" s="64" customFormat="1" ht="15" customHeight="1" hidden="1">
      <c r="A39" s="179" t="s">
        <v>10</v>
      </c>
      <c r="B39" s="179">
        <v>1000</v>
      </c>
      <c r="C39" s="179" t="s">
        <v>6</v>
      </c>
      <c r="D39" s="6"/>
    </row>
    <row r="40" spans="1:4" s="64" customFormat="1" ht="15" customHeight="1" hidden="1">
      <c r="A40" s="179" t="s">
        <v>11</v>
      </c>
      <c r="B40" s="179">
        <v>2500</v>
      </c>
      <c r="C40" s="179" t="s">
        <v>6</v>
      </c>
      <c r="D40" s="6"/>
    </row>
    <row r="41" spans="1:4" s="64" customFormat="1" ht="15" customHeight="1" hidden="1">
      <c r="A41" s="179" t="s">
        <v>22</v>
      </c>
      <c r="B41" s="179">
        <v>100</v>
      </c>
      <c r="C41" s="179" t="s">
        <v>6</v>
      </c>
      <c r="D41" s="6"/>
    </row>
    <row r="42" spans="1:4" s="64" customFormat="1" ht="15" customHeight="1" hidden="1">
      <c r="A42" s="179" t="s">
        <v>57</v>
      </c>
      <c r="B42" s="179">
        <v>100</v>
      </c>
      <c r="C42" s="179" t="s">
        <v>6</v>
      </c>
      <c r="D42" s="6"/>
    </row>
    <row r="43" spans="1:4" s="64" customFormat="1" ht="17.25" customHeight="1" hidden="1">
      <c r="A43" s="179" t="s">
        <v>12</v>
      </c>
      <c r="B43" s="179"/>
      <c r="C43" s="179"/>
      <c r="D43" s="6"/>
    </row>
    <row r="44" spans="1:4" s="64" customFormat="1" ht="17.25" customHeight="1" hidden="1">
      <c r="A44" s="179" t="s">
        <v>42</v>
      </c>
      <c r="B44" s="179"/>
      <c r="C44" s="179"/>
      <c r="D44" s="6"/>
    </row>
    <row r="45" spans="1:4" s="64" customFormat="1" ht="17.25" customHeight="1" hidden="1">
      <c r="A45" s="179" t="s">
        <v>14</v>
      </c>
      <c r="B45" s="179"/>
      <c r="C45" s="179"/>
      <c r="D45" s="6"/>
    </row>
    <row r="46" spans="1:4" s="64" customFormat="1" ht="17.25" customHeight="1" hidden="1">
      <c r="A46" s="179" t="s">
        <v>15</v>
      </c>
      <c r="B46" s="179"/>
      <c r="C46" s="179"/>
      <c r="D46" s="6"/>
    </row>
    <row r="47" spans="1:4" s="64" customFormat="1" ht="17.25" customHeight="1" hidden="1">
      <c r="A47" s="179" t="s">
        <v>16</v>
      </c>
      <c r="B47" s="179"/>
      <c r="C47" s="179"/>
      <c r="D47" s="6"/>
    </row>
    <row r="48" spans="1:4" s="64" customFormat="1" ht="17.25" customHeight="1" hidden="1">
      <c r="A48" s="179" t="s">
        <v>17</v>
      </c>
      <c r="B48" s="179"/>
      <c r="C48" s="179"/>
      <c r="D48" s="6"/>
    </row>
    <row r="49" spans="1:4" s="64" customFormat="1" ht="17.25" customHeight="1" hidden="1">
      <c r="A49" s="179" t="s">
        <v>28</v>
      </c>
      <c r="B49" s="179"/>
      <c r="C49" s="179"/>
      <c r="D49" s="6"/>
    </row>
    <row r="50" spans="1:4" s="64" customFormat="1" ht="17.25" customHeight="1" hidden="1">
      <c r="A50" s="179" t="s">
        <v>19</v>
      </c>
      <c r="B50" s="179"/>
      <c r="C50" s="179"/>
      <c r="D50" s="6"/>
    </row>
    <row r="51" spans="1:4" s="64" customFormat="1" ht="17.25" customHeight="1" hidden="1">
      <c r="A51" s="179" t="s">
        <v>20</v>
      </c>
      <c r="B51" s="179"/>
      <c r="C51" s="179"/>
      <c r="D51" s="6"/>
    </row>
    <row r="52" spans="1:4" s="64" customFormat="1" ht="15">
      <c r="A52" s="6" t="s">
        <v>231</v>
      </c>
      <c r="B52" s="6"/>
      <c r="C52" s="6"/>
      <c r="D52" s="6"/>
    </row>
    <row r="53" spans="1:4" s="64" customFormat="1" ht="18" customHeight="1">
      <c r="A53" s="6" t="s">
        <v>114</v>
      </c>
      <c r="B53" s="6"/>
      <c r="C53" s="6"/>
      <c r="D53" s="6"/>
    </row>
    <row r="54" spans="1:4" s="48" customFormat="1" ht="17.25" customHeight="1">
      <c r="A54" s="6" t="s">
        <v>183</v>
      </c>
      <c r="B54" s="6"/>
      <c r="C54" s="6"/>
      <c r="D54" s="177"/>
    </row>
    <row r="55" spans="1:4" ht="21.75" customHeight="1">
      <c r="A55" s="101"/>
      <c r="B55" s="186"/>
      <c r="C55" s="177"/>
      <c r="D55" s="177"/>
    </row>
  </sheetData>
  <sheetProtection/>
  <mergeCells count="6">
    <mergeCell ref="A28:D28"/>
    <mergeCell ref="A7:C7"/>
    <mergeCell ref="B11:C11"/>
    <mergeCell ref="A11:A12"/>
    <mergeCell ref="A8:C8"/>
    <mergeCell ref="A9:C9"/>
  </mergeCells>
  <printOptions/>
  <pageMargins left="0.8" right="0.29" top="0.22" bottom="0.35" header="0.15" footer="0.2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7"/>
  <dimension ref="A2:E56"/>
  <sheetViews>
    <sheetView zoomScale="115" zoomScaleNormal="115" zoomScalePageLayoutView="0" workbookViewId="0" topLeftCell="A28">
      <selection activeCell="A56" sqref="A56"/>
    </sheetView>
  </sheetViews>
  <sheetFormatPr defaultColWidth="9.140625" defaultRowHeight="21.75" customHeight="1"/>
  <cols>
    <col min="1" max="1" width="54.28125" style="7" customWidth="1"/>
    <col min="2" max="2" width="16.57421875" style="8" customWidth="1"/>
    <col min="3" max="3" width="19.57421875" style="9" customWidth="1"/>
    <col min="4" max="4" width="18.421875" style="9" customWidth="1"/>
    <col min="5" max="16384" width="9.140625" style="9" customWidth="1"/>
  </cols>
  <sheetData>
    <row r="2" spans="3:4" ht="17.25" customHeight="1">
      <c r="C2" s="70"/>
      <c r="D2" s="70" t="s">
        <v>115</v>
      </c>
    </row>
    <row r="3" ht="17.25"/>
    <row r="4" ht="17.25" customHeight="1">
      <c r="C4" s="11"/>
    </row>
    <row r="5" ht="17.25">
      <c r="C5" s="11"/>
    </row>
    <row r="6" ht="17.25"/>
    <row r="7" spans="1:3" s="14" customFormat="1" ht="18.75" customHeight="1">
      <c r="A7" s="154" t="s">
        <v>96</v>
      </c>
      <c r="B7" s="154"/>
      <c r="C7" s="154"/>
    </row>
    <row r="8" spans="1:3" s="14" customFormat="1" ht="18.75" customHeight="1">
      <c r="A8" s="154" t="s">
        <v>97</v>
      </c>
      <c r="B8" s="154"/>
      <c r="C8" s="154"/>
    </row>
    <row r="9" spans="1:3" s="14" customFormat="1" ht="18" customHeight="1">
      <c r="A9" s="154" t="s">
        <v>184</v>
      </c>
      <c r="B9" s="154"/>
      <c r="C9" s="154"/>
    </row>
    <row r="10" spans="1:3" s="14" customFormat="1" ht="18" customHeight="1">
      <c r="A10" s="13"/>
      <c r="B10" s="13"/>
      <c r="C10" s="34"/>
    </row>
    <row r="11" spans="1:3" s="16" customFormat="1" ht="33" customHeight="1">
      <c r="A11" s="157" t="s">
        <v>58</v>
      </c>
      <c r="B11" s="155" t="s">
        <v>98</v>
      </c>
      <c r="C11" s="156"/>
    </row>
    <row r="12" spans="1:3" s="16" customFormat="1" ht="17.25">
      <c r="A12" s="158"/>
      <c r="B12" s="65" t="s">
        <v>68</v>
      </c>
      <c r="C12" s="65" t="s">
        <v>99</v>
      </c>
    </row>
    <row r="13" spans="1:3" s="16" customFormat="1" ht="12.75" customHeight="1">
      <c r="A13" s="79">
        <v>1</v>
      </c>
      <c r="B13" s="79">
        <v>2</v>
      </c>
      <c r="C13" s="79">
        <v>3</v>
      </c>
    </row>
    <row r="14" spans="1:3" ht="35.25" customHeight="1">
      <c r="A14" s="49" t="s">
        <v>100</v>
      </c>
      <c r="B14" s="102">
        <f>B15+B16</f>
        <v>32929.2</v>
      </c>
      <c r="C14" s="81">
        <f>B14*486.55/1000</f>
        <v>16021.70226</v>
      </c>
    </row>
    <row r="15" spans="1:3" ht="21" customHeight="1">
      <c r="A15" s="49" t="s">
        <v>101</v>
      </c>
      <c r="B15" s="102">
        <v>4969.2</v>
      </c>
      <c r="C15" s="81">
        <f>B15*486.55/1000</f>
        <v>2417.76426</v>
      </c>
    </row>
    <row r="16" spans="1:3" ht="21.75" customHeight="1">
      <c r="A16" s="49" t="s">
        <v>102</v>
      </c>
      <c r="B16" s="102">
        <v>27960</v>
      </c>
      <c r="C16" s="81">
        <f>B16*486.55/1000</f>
        <v>13603.938</v>
      </c>
    </row>
    <row r="17" spans="1:3" ht="25.5" customHeight="1">
      <c r="A17" s="49" t="s">
        <v>103</v>
      </c>
      <c r="B17" s="102">
        <v>8388</v>
      </c>
      <c r="C17" s="81">
        <f>B17*486.55/1000</f>
        <v>4081.1814</v>
      </c>
    </row>
    <row r="18" spans="1:3" ht="25.5" customHeight="1">
      <c r="A18" s="93" t="s">
        <v>127</v>
      </c>
      <c r="B18" s="102">
        <f>SUM(B19:B22)</f>
        <v>33019.95</v>
      </c>
      <c r="C18" s="102">
        <f>SUM(C19:C22)</f>
        <v>16065.856672500002</v>
      </c>
    </row>
    <row r="19" spans="1:3" ht="21" customHeight="1">
      <c r="A19" s="45" t="s">
        <v>62</v>
      </c>
      <c r="B19" s="102">
        <v>23568</v>
      </c>
      <c r="C19" s="81">
        <f>B19*486.55/1000</f>
        <v>11467.010400000001</v>
      </c>
    </row>
    <row r="20" spans="1:3" ht="21.75" customHeight="1">
      <c r="A20" s="62" t="s">
        <v>104</v>
      </c>
      <c r="B20" s="102">
        <v>6597</v>
      </c>
      <c r="C20" s="81">
        <f>B20*486.55/1000</f>
        <v>3209.7703500000002</v>
      </c>
    </row>
    <row r="21" spans="1:3" ht="21.75" customHeight="1">
      <c r="A21" s="45" t="s">
        <v>64</v>
      </c>
      <c r="B21" s="102">
        <v>2254.95</v>
      </c>
      <c r="C21" s="81">
        <f>B21*486.55/1000</f>
        <v>1097.1459224999999</v>
      </c>
    </row>
    <row r="22" spans="1:3" ht="21" customHeight="1">
      <c r="A22" s="99" t="s">
        <v>106</v>
      </c>
      <c r="B22" s="102">
        <v>600</v>
      </c>
      <c r="C22" s="81">
        <f>B22*486.55/1000</f>
        <v>291.93</v>
      </c>
    </row>
    <row r="23" spans="1:3" ht="25.5" customHeight="1">
      <c r="A23" s="45" t="s">
        <v>107</v>
      </c>
      <c r="B23" s="102">
        <v>3000</v>
      </c>
      <c r="C23" s="81">
        <f>B23*486.55/1000</f>
        <v>1459.65</v>
      </c>
    </row>
    <row r="24" spans="1:3" ht="25.5" customHeight="1">
      <c r="A24" s="45" t="s">
        <v>108</v>
      </c>
      <c r="B24" s="102">
        <f>B25+B27+B26</f>
        <v>16000</v>
      </c>
      <c r="C24" s="102">
        <f>C25+C27+C26</f>
        <v>7784.799999999999</v>
      </c>
    </row>
    <row r="25" spans="1:3" ht="21.75" customHeight="1">
      <c r="A25" s="45" t="s">
        <v>109</v>
      </c>
      <c r="B25" s="102">
        <v>7000</v>
      </c>
      <c r="C25" s="81">
        <f>B25*486.55/1000</f>
        <v>3405.85</v>
      </c>
    </row>
    <row r="26" spans="1:3" ht="21.75" customHeight="1">
      <c r="A26" s="45" t="s">
        <v>124</v>
      </c>
      <c r="B26" s="102">
        <v>3000</v>
      </c>
      <c r="C26" s="81">
        <f>B26*486.55/1000</f>
        <v>1459.65</v>
      </c>
    </row>
    <row r="27" spans="1:3" ht="21.75" customHeight="1">
      <c r="A27" s="63" t="s">
        <v>110</v>
      </c>
      <c r="B27" s="102">
        <v>6000</v>
      </c>
      <c r="C27" s="81">
        <f>B27*486.55/1000</f>
        <v>2919.3</v>
      </c>
    </row>
    <row r="28" spans="1:3" ht="31.5" customHeight="1">
      <c r="A28" s="45" t="s">
        <v>111</v>
      </c>
      <c r="B28" s="102">
        <f>B14+B17+B18+B23+B24</f>
        <v>93337.15</v>
      </c>
      <c r="C28" s="102">
        <f>C14+C17+C18+C23+C24</f>
        <v>45413.1903325</v>
      </c>
    </row>
    <row r="29" spans="1:3" ht="17.25">
      <c r="A29" s="46"/>
      <c r="B29" s="100"/>
      <c r="C29" s="42"/>
    </row>
    <row r="30" spans="1:4" s="4" customFormat="1" ht="18" customHeight="1">
      <c r="A30" s="1" t="s">
        <v>90</v>
      </c>
      <c r="B30" s="1"/>
      <c r="C30" s="1"/>
      <c r="D30" s="1"/>
    </row>
    <row r="31" spans="1:5" s="4" customFormat="1" ht="18" customHeight="1">
      <c r="A31" s="6" t="s">
        <v>257</v>
      </c>
      <c r="B31" s="178"/>
      <c r="C31" s="178"/>
      <c r="D31" s="177"/>
      <c r="E31" s="174"/>
    </row>
    <row r="32" spans="1:5" s="64" customFormat="1" ht="15">
      <c r="A32" s="6" t="s">
        <v>258</v>
      </c>
      <c r="B32" s="6"/>
      <c r="C32" s="6"/>
      <c r="D32" s="6"/>
      <c r="E32" s="175"/>
    </row>
    <row r="33" spans="1:5" s="64" customFormat="1" ht="15">
      <c r="A33" s="6" t="s">
        <v>181</v>
      </c>
      <c r="B33" s="6"/>
      <c r="C33" s="6"/>
      <c r="D33" s="6"/>
      <c r="E33" s="175"/>
    </row>
    <row r="34" spans="1:5" s="64" customFormat="1" ht="15">
      <c r="A34" s="6" t="s">
        <v>260</v>
      </c>
      <c r="B34" s="6"/>
      <c r="C34" s="6"/>
      <c r="D34" s="6"/>
      <c r="E34" s="175"/>
    </row>
    <row r="35" spans="1:5" s="64" customFormat="1" ht="17.25" customHeight="1">
      <c r="A35" s="6" t="s">
        <v>259</v>
      </c>
      <c r="B35" s="6"/>
      <c r="C35" s="6"/>
      <c r="D35" s="6"/>
      <c r="E35" s="175"/>
    </row>
    <row r="36" spans="1:5" s="64" customFormat="1" ht="17.25" customHeight="1" hidden="1">
      <c r="A36" s="179" t="s">
        <v>40</v>
      </c>
      <c r="B36" s="179"/>
      <c r="C36" s="179"/>
      <c r="D36" s="6"/>
      <c r="E36" s="175"/>
    </row>
    <row r="37" spans="1:5" s="64" customFormat="1" ht="17.25" customHeight="1" hidden="1">
      <c r="A37" s="179" t="s">
        <v>78</v>
      </c>
      <c r="B37" s="179"/>
      <c r="C37" s="179"/>
      <c r="D37" s="6"/>
      <c r="E37" s="175"/>
    </row>
    <row r="38" spans="1:5" s="64" customFormat="1" ht="16.5" customHeight="1" hidden="1">
      <c r="A38" s="179" t="s">
        <v>79</v>
      </c>
      <c r="B38" s="179"/>
      <c r="C38" s="179"/>
      <c r="D38" s="6"/>
      <c r="E38" s="175"/>
    </row>
    <row r="39" spans="1:5" s="64" customFormat="1" ht="16.5" customHeight="1" hidden="1">
      <c r="A39" s="179" t="s">
        <v>80</v>
      </c>
      <c r="B39" s="179"/>
      <c r="C39" s="179"/>
      <c r="D39" s="6"/>
      <c r="E39" s="175"/>
    </row>
    <row r="40" spans="1:5" s="64" customFormat="1" ht="15" customHeight="1" hidden="1">
      <c r="A40" s="179" t="s">
        <v>9</v>
      </c>
      <c r="B40" s="179">
        <v>1780</v>
      </c>
      <c r="C40" s="179" t="s">
        <v>6</v>
      </c>
      <c r="D40" s="6"/>
      <c r="E40" s="175"/>
    </row>
    <row r="41" spans="1:5" s="64" customFormat="1" ht="15" customHeight="1" hidden="1">
      <c r="A41" s="179" t="s">
        <v>10</v>
      </c>
      <c r="B41" s="179">
        <v>1000</v>
      </c>
      <c r="C41" s="179" t="s">
        <v>6</v>
      </c>
      <c r="D41" s="6"/>
      <c r="E41" s="175"/>
    </row>
    <row r="42" spans="1:5" s="64" customFormat="1" ht="15" customHeight="1" hidden="1">
      <c r="A42" s="179" t="s">
        <v>11</v>
      </c>
      <c r="B42" s="179">
        <v>2500</v>
      </c>
      <c r="C42" s="179" t="s">
        <v>6</v>
      </c>
      <c r="D42" s="6"/>
      <c r="E42" s="175"/>
    </row>
    <row r="43" spans="1:5" s="64" customFormat="1" ht="15" customHeight="1" hidden="1">
      <c r="A43" s="179" t="s">
        <v>22</v>
      </c>
      <c r="B43" s="179">
        <v>100</v>
      </c>
      <c r="C43" s="179" t="s">
        <v>6</v>
      </c>
      <c r="D43" s="6"/>
      <c r="E43" s="175"/>
    </row>
    <row r="44" spans="1:5" s="64" customFormat="1" ht="15" customHeight="1" hidden="1">
      <c r="A44" s="179" t="s">
        <v>57</v>
      </c>
      <c r="B44" s="179">
        <v>100</v>
      </c>
      <c r="C44" s="179" t="s">
        <v>6</v>
      </c>
      <c r="D44" s="6"/>
      <c r="E44" s="175"/>
    </row>
    <row r="45" spans="1:5" s="64" customFormat="1" ht="17.25" customHeight="1" hidden="1">
      <c r="A45" s="179" t="s">
        <v>12</v>
      </c>
      <c r="B45" s="179"/>
      <c r="C45" s="179"/>
      <c r="D45" s="6"/>
      <c r="E45" s="175"/>
    </row>
    <row r="46" spans="1:5" s="64" customFormat="1" ht="17.25" customHeight="1" hidden="1">
      <c r="A46" s="179" t="s">
        <v>42</v>
      </c>
      <c r="B46" s="179"/>
      <c r="C46" s="179"/>
      <c r="D46" s="6"/>
      <c r="E46" s="175"/>
    </row>
    <row r="47" spans="1:5" s="64" customFormat="1" ht="17.25" customHeight="1" hidden="1">
      <c r="A47" s="179" t="s">
        <v>14</v>
      </c>
      <c r="B47" s="179"/>
      <c r="C47" s="179"/>
      <c r="D47" s="6"/>
      <c r="E47" s="175"/>
    </row>
    <row r="48" spans="1:5" s="64" customFormat="1" ht="17.25" customHeight="1" hidden="1">
      <c r="A48" s="179" t="s">
        <v>15</v>
      </c>
      <c r="B48" s="179"/>
      <c r="C48" s="179"/>
      <c r="D48" s="6"/>
      <c r="E48" s="175"/>
    </row>
    <row r="49" spans="1:5" s="64" customFormat="1" ht="17.25" customHeight="1" hidden="1">
      <c r="A49" s="179" t="s">
        <v>16</v>
      </c>
      <c r="B49" s="179"/>
      <c r="C49" s="179"/>
      <c r="D49" s="6"/>
      <c r="E49" s="175"/>
    </row>
    <row r="50" spans="1:5" s="64" customFormat="1" ht="17.25" customHeight="1" hidden="1">
      <c r="A50" s="179" t="s">
        <v>17</v>
      </c>
      <c r="B50" s="179"/>
      <c r="C50" s="179"/>
      <c r="D50" s="6"/>
      <c r="E50" s="175"/>
    </row>
    <row r="51" spans="1:5" s="64" customFormat="1" ht="17.25" customHeight="1" hidden="1">
      <c r="A51" s="179" t="s">
        <v>28</v>
      </c>
      <c r="B51" s="179"/>
      <c r="C51" s="179"/>
      <c r="D51" s="6"/>
      <c r="E51" s="175"/>
    </row>
    <row r="52" spans="1:5" s="64" customFormat="1" ht="17.25" customHeight="1" hidden="1">
      <c r="A52" s="179" t="s">
        <v>19</v>
      </c>
      <c r="B52" s="179"/>
      <c r="C52" s="179"/>
      <c r="D52" s="6"/>
      <c r="E52" s="175"/>
    </row>
    <row r="53" spans="1:5" s="64" customFormat="1" ht="17.25" customHeight="1" hidden="1">
      <c r="A53" s="179" t="s">
        <v>20</v>
      </c>
      <c r="B53" s="179"/>
      <c r="C53" s="179"/>
      <c r="D53" s="6"/>
      <c r="E53" s="175"/>
    </row>
    <row r="54" spans="1:5" s="64" customFormat="1" ht="15">
      <c r="A54" s="6" t="s">
        <v>182</v>
      </c>
      <c r="B54" s="6"/>
      <c r="C54" s="6"/>
      <c r="D54" s="6"/>
      <c r="E54" s="175"/>
    </row>
    <row r="55" spans="1:5" s="64" customFormat="1" ht="18" customHeight="1">
      <c r="A55" s="6" t="s">
        <v>130</v>
      </c>
      <c r="B55" s="6"/>
      <c r="C55" s="6"/>
      <c r="D55" s="6"/>
      <c r="E55" s="175"/>
    </row>
    <row r="56" spans="1:4" s="48" customFormat="1" ht="17.25" customHeight="1">
      <c r="A56" s="6" t="s">
        <v>261</v>
      </c>
      <c r="B56" s="6"/>
      <c r="C56" s="6"/>
      <c r="D56" s="177"/>
    </row>
  </sheetData>
  <sheetProtection/>
  <mergeCells count="6">
    <mergeCell ref="A30:D30"/>
    <mergeCell ref="A7:C7"/>
    <mergeCell ref="B11:C11"/>
    <mergeCell ref="A11:A12"/>
    <mergeCell ref="A8:C8"/>
    <mergeCell ref="A9:C9"/>
  </mergeCells>
  <printOptions/>
  <pageMargins left="0.8" right="0.29" top="0.22" bottom="0.35" header="0.15" footer="0.2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3"/>
  <dimension ref="A2:F93"/>
  <sheetViews>
    <sheetView zoomScale="115" zoomScaleNormal="115" zoomScalePageLayoutView="0" workbookViewId="0" topLeftCell="A18">
      <selection activeCell="A93" sqref="A93"/>
    </sheetView>
  </sheetViews>
  <sheetFormatPr defaultColWidth="9.140625" defaultRowHeight="21.75" customHeight="1"/>
  <cols>
    <col min="1" max="1" width="52.8515625" style="7" customWidth="1"/>
    <col min="2" max="2" width="17.28125" style="8" customWidth="1"/>
    <col min="3" max="3" width="18.57421875" style="9" customWidth="1"/>
    <col min="4" max="4" width="11.28125" style="9" bestFit="1" customWidth="1"/>
    <col min="5" max="16384" width="9.140625" style="9" customWidth="1"/>
  </cols>
  <sheetData>
    <row r="2" spans="3:4" ht="17.25" customHeight="1">
      <c r="C2" s="70"/>
      <c r="D2" s="70" t="s">
        <v>115</v>
      </c>
    </row>
    <row r="3" ht="17.25"/>
    <row r="4" ht="17.25">
      <c r="B4" s="11"/>
    </row>
    <row r="5" ht="17.25">
      <c r="B5" s="11"/>
    </row>
    <row r="6" spans="1:3" ht="17.25">
      <c r="A6" s="162"/>
      <c r="B6" s="162"/>
      <c r="C6" s="162"/>
    </row>
    <row r="7" spans="2:3" ht="15" customHeight="1">
      <c r="B7" s="12"/>
      <c r="C7" s="12"/>
    </row>
    <row r="8" spans="1:3" s="14" customFormat="1" ht="18.75" customHeight="1">
      <c r="A8" s="154" t="s">
        <v>137</v>
      </c>
      <c r="B8" s="154"/>
      <c r="C8" s="154"/>
    </row>
    <row r="9" spans="1:3" s="14" customFormat="1" ht="18.75" customHeight="1">
      <c r="A9" s="154" t="s">
        <v>138</v>
      </c>
      <c r="B9" s="154"/>
      <c r="C9" s="154"/>
    </row>
    <row r="10" spans="1:3" s="14" customFormat="1" ht="18.75" customHeight="1">
      <c r="A10" s="154" t="s">
        <v>139</v>
      </c>
      <c r="B10" s="154"/>
      <c r="C10" s="154"/>
    </row>
    <row r="11" spans="1:3" s="14" customFormat="1" ht="18" customHeight="1">
      <c r="A11" s="154" t="s">
        <v>184</v>
      </c>
      <c r="B11" s="154"/>
      <c r="C11" s="154"/>
    </row>
    <row r="12" spans="1:3" s="14" customFormat="1" ht="24" customHeight="1">
      <c r="A12" s="15"/>
      <c r="B12" s="38"/>
      <c r="C12" s="38"/>
    </row>
    <row r="13" spans="1:3" s="16" customFormat="1" ht="36" customHeight="1">
      <c r="A13" s="157" t="s">
        <v>58</v>
      </c>
      <c r="B13" s="155" t="s">
        <v>59</v>
      </c>
      <c r="C13" s="156"/>
    </row>
    <row r="14" spans="1:3" s="16" customFormat="1" ht="17.25">
      <c r="A14" s="158"/>
      <c r="B14" s="65" t="s">
        <v>68</v>
      </c>
      <c r="C14" s="65" t="s">
        <v>60</v>
      </c>
    </row>
    <row r="15" spans="1:3" s="16" customFormat="1" ht="17.25">
      <c r="A15" s="17">
        <v>1</v>
      </c>
      <c r="B15" s="17">
        <v>2</v>
      </c>
      <c r="C15" s="17">
        <v>3</v>
      </c>
    </row>
    <row r="16" spans="1:3" ht="32.25" customHeight="1" hidden="1">
      <c r="A16" s="18" t="s">
        <v>61</v>
      </c>
      <c r="B16" s="19"/>
      <c r="C16" s="20">
        <f>B16*357.98/1000</f>
        <v>0</v>
      </c>
    </row>
    <row r="17" spans="1:3" ht="32.25" customHeight="1" hidden="1">
      <c r="A17" s="18" t="s">
        <v>69</v>
      </c>
      <c r="B17" s="19"/>
      <c r="C17" s="20">
        <f>B17*357.98/1000</f>
        <v>0</v>
      </c>
    </row>
    <row r="18" spans="1:3" ht="25.5" customHeight="1">
      <c r="A18" s="93" t="s">
        <v>117</v>
      </c>
      <c r="B18" s="140">
        <f>SUM(B19:B23)</f>
        <v>1865</v>
      </c>
      <c r="C18" s="140">
        <f>SUM(C19:C23)</f>
        <v>907.4157500000001</v>
      </c>
    </row>
    <row r="19" spans="1:3" ht="18" customHeight="1" hidden="1">
      <c r="A19" s="62" t="s">
        <v>62</v>
      </c>
      <c r="B19" s="140"/>
      <c r="C19" s="80">
        <f>B19*483.06/1000</f>
        <v>0</v>
      </c>
    </row>
    <row r="20" spans="1:3" ht="21.75" customHeight="1">
      <c r="A20" s="62" t="s">
        <v>118</v>
      </c>
      <c r="B20" s="140">
        <v>1120</v>
      </c>
      <c r="C20" s="80">
        <f>B20*486.55/1000</f>
        <v>544.936</v>
      </c>
    </row>
    <row r="21" spans="1:3" ht="6" customHeight="1" hidden="1">
      <c r="A21" s="45" t="s">
        <v>63</v>
      </c>
      <c r="B21" s="140"/>
      <c r="C21" s="80">
        <f aca="true" t="shared" si="0" ref="C21:C26">B21*486.55/1000</f>
        <v>0</v>
      </c>
    </row>
    <row r="22" spans="1:3" ht="21.75" customHeight="1">
      <c r="A22" s="45" t="s">
        <v>88</v>
      </c>
      <c r="B22" s="140">
        <v>745</v>
      </c>
      <c r="C22" s="80">
        <f t="shared" si="0"/>
        <v>362.47975</v>
      </c>
    </row>
    <row r="23" spans="1:3" ht="18" customHeight="1" hidden="1">
      <c r="A23" s="45" t="s">
        <v>65</v>
      </c>
      <c r="B23" s="140"/>
      <c r="C23" s="80">
        <f>B23*483.06/1000</f>
        <v>0</v>
      </c>
    </row>
    <row r="24" spans="1:3" ht="26.25" customHeight="1">
      <c r="A24" s="45" t="s">
        <v>119</v>
      </c>
      <c r="B24" s="140">
        <v>4560</v>
      </c>
      <c r="C24" s="80">
        <f t="shared" si="0"/>
        <v>2218.668</v>
      </c>
    </row>
    <row r="25" spans="1:3" ht="25.5" customHeight="1">
      <c r="A25" s="45" t="s">
        <v>120</v>
      </c>
      <c r="B25" s="140">
        <f>SUM(B26)</f>
        <v>7000</v>
      </c>
      <c r="C25" s="80">
        <f t="shared" si="0"/>
        <v>3405.85</v>
      </c>
    </row>
    <row r="26" spans="1:3" ht="21" customHeight="1">
      <c r="A26" s="45" t="s">
        <v>109</v>
      </c>
      <c r="B26" s="140">
        <v>7000</v>
      </c>
      <c r="C26" s="80">
        <f t="shared" si="0"/>
        <v>3405.85</v>
      </c>
    </row>
    <row r="27" spans="1:3" ht="26.25" customHeight="1">
      <c r="A27" s="45" t="s">
        <v>111</v>
      </c>
      <c r="B27" s="140">
        <f>B18+B24+B25</f>
        <v>13425</v>
      </c>
      <c r="C27" s="140">
        <f>C18+C24+C25</f>
        <v>6531.93375</v>
      </c>
    </row>
    <row r="28" spans="1:3" ht="17.25" customHeight="1">
      <c r="A28" s="21"/>
      <c r="B28" s="51"/>
      <c r="C28" s="44"/>
    </row>
    <row r="29" spans="1:6" ht="18" customHeight="1">
      <c r="A29" s="1" t="s">
        <v>90</v>
      </c>
      <c r="B29" s="1"/>
      <c r="C29" s="1"/>
      <c r="D29" s="1"/>
      <c r="E29" s="1"/>
      <c r="F29" s="1"/>
    </row>
    <row r="30" spans="1:3" s="4" customFormat="1" ht="18" customHeight="1">
      <c r="A30" s="64" t="s">
        <v>177</v>
      </c>
      <c r="B30" s="50"/>
      <c r="C30" s="50"/>
    </row>
    <row r="31" spans="1:3" ht="17.25" customHeight="1" hidden="1">
      <c r="A31" s="23" t="s">
        <v>66</v>
      </c>
      <c r="B31" s="22"/>
      <c r="C31" s="22"/>
    </row>
    <row r="32" spans="1:3" ht="17.25" customHeight="1" hidden="1">
      <c r="A32" s="23" t="s">
        <v>70</v>
      </c>
      <c r="B32" s="22"/>
      <c r="C32" s="22"/>
    </row>
    <row r="33" spans="1:3" ht="15" customHeight="1" hidden="1">
      <c r="A33" s="23" t="s">
        <v>67</v>
      </c>
      <c r="B33" s="22"/>
      <c r="C33" s="22"/>
    </row>
    <row r="34" spans="1:2" ht="15" customHeight="1" hidden="1">
      <c r="A34" s="24" t="s">
        <v>71</v>
      </c>
      <c r="B34" s="22"/>
    </row>
    <row r="35" spans="1:3" ht="17.25" customHeight="1" hidden="1">
      <c r="A35" s="24" t="s">
        <v>52</v>
      </c>
      <c r="B35" s="22"/>
      <c r="C35" s="22"/>
    </row>
    <row r="36" spans="1:3" ht="17.25" customHeight="1" hidden="1">
      <c r="A36" s="24" t="s">
        <v>23</v>
      </c>
      <c r="B36" s="26">
        <v>1200</v>
      </c>
      <c r="C36" s="27" t="s">
        <v>6</v>
      </c>
    </row>
    <row r="37" spans="1:3" ht="17.25" customHeight="1" hidden="1">
      <c r="A37" s="25" t="s">
        <v>37</v>
      </c>
      <c r="B37" s="26">
        <v>800</v>
      </c>
      <c r="C37" s="27" t="s">
        <v>6</v>
      </c>
    </row>
    <row r="38" spans="1:3" ht="17.25" customHeight="1" hidden="1">
      <c r="A38" s="25" t="s">
        <v>25</v>
      </c>
      <c r="B38" s="26">
        <v>608</v>
      </c>
      <c r="C38" s="27" t="s">
        <v>6</v>
      </c>
    </row>
    <row r="39" spans="1:3" ht="17.25" customHeight="1" hidden="1">
      <c r="A39" s="25" t="s">
        <v>56</v>
      </c>
      <c r="B39" s="26">
        <v>1000</v>
      </c>
      <c r="C39" s="27" t="s">
        <v>6</v>
      </c>
    </row>
    <row r="40" spans="1:3" ht="17.25" customHeight="1" hidden="1">
      <c r="A40" s="25" t="s">
        <v>9</v>
      </c>
      <c r="B40" s="26">
        <v>200</v>
      </c>
      <c r="C40" s="27" t="s">
        <v>6</v>
      </c>
    </row>
    <row r="41" spans="1:3" ht="17.25" customHeight="1" hidden="1">
      <c r="A41" s="25" t="s">
        <v>51</v>
      </c>
      <c r="B41" s="26">
        <v>210</v>
      </c>
      <c r="C41" s="27" t="s">
        <v>6</v>
      </c>
    </row>
    <row r="42" spans="1:3" ht="17.25" customHeight="1" hidden="1">
      <c r="A42" s="25" t="s">
        <v>11</v>
      </c>
      <c r="B42" s="26">
        <v>500</v>
      </c>
      <c r="C42" s="27" t="s">
        <v>6</v>
      </c>
    </row>
    <row r="43" spans="1:3" ht="17.25" customHeight="1" hidden="1">
      <c r="A43" s="25" t="s">
        <v>45</v>
      </c>
      <c r="B43" s="26"/>
      <c r="C43" s="27" t="s">
        <v>6</v>
      </c>
    </row>
    <row r="44" spans="1:3" ht="17.25" customHeight="1" hidden="1">
      <c r="A44" s="33" t="s">
        <v>31</v>
      </c>
      <c r="B44" s="26">
        <v>330</v>
      </c>
      <c r="C44" s="27" t="s">
        <v>6</v>
      </c>
    </row>
    <row r="45" spans="1:3" ht="17.25" customHeight="1" hidden="1">
      <c r="A45" s="33" t="s">
        <v>26</v>
      </c>
      <c r="B45" s="26">
        <v>1200</v>
      </c>
      <c r="C45" s="27" t="s">
        <v>6</v>
      </c>
    </row>
    <row r="46" spans="1:3" ht="17.25" customHeight="1" hidden="1">
      <c r="A46" s="25" t="s">
        <v>8</v>
      </c>
      <c r="B46" s="26">
        <v>3016</v>
      </c>
      <c r="C46" s="27" t="s">
        <v>6</v>
      </c>
    </row>
    <row r="47" spans="1:3" ht="17.25" customHeight="1" hidden="1">
      <c r="A47" s="24" t="s">
        <v>12</v>
      </c>
      <c r="B47" s="24"/>
      <c r="C47" s="28"/>
    </row>
    <row r="48" spans="1:3" ht="17.25" customHeight="1" hidden="1">
      <c r="A48" s="161" t="s">
        <v>49</v>
      </c>
      <c r="B48" s="161"/>
      <c r="C48" s="29"/>
    </row>
    <row r="49" spans="1:3" ht="17.25" customHeight="1" hidden="1">
      <c r="A49" s="24" t="s">
        <v>14</v>
      </c>
      <c r="B49" s="22"/>
      <c r="C49" s="22"/>
    </row>
    <row r="50" spans="1:3" ht="17.25" customHeight="1" hidden="1">
      <c r="A50" s="24" t="s">
        <v>15</v>
      </c>
      <c r="B50" s="21"/>
      <c r="C50" s="21"/>
    </row>
    <row r="51" spans="1:3" ht="17.25" customHeight="1" hidden="1">
      <c r="A51" s="24" t="s">
        <v>16</v>
      </c>
      <c r="B51" s="30"/>
      <c r="C51" s="30"/>
    </row>
    <row r="52" spans="1:3" ht="17.25" customHeight="1" hidden="1">
      <c r="A52" s="24" t="s">
        <v>17</v>
      </c>
      <c r="B52" s="30"/>
      <c r="C52" s="30"/>
    </row>
    <row r="53" spans="1:3" ht="17.25" customHeight="1" hidden="1">
      <c r="A53" s="24" t="s">
        <v>28</v>
      </c>
      <c r="B53" s="30"/>
      <c r="C53" s="30"/>
    </row>
    <row r="54" spans="1:3" ht="17.25" customHeight="1" hidden="1">
      <c r="A54" s="24" t="s">
        <v>19</v>
      </c>
      <c r="B54" s="30"/>
      <c r="C54" s="30"/>
    </row>
    <row r="55" spans="1:3" ht="17.25" customHeight="1" hidden="1">
      <c r="A55" s="24" t="s">
        <v>20</v>
      </c>
      <c r="B55" s="30"/>
      <c r="C55" s="30"/>
    </row>
    <row r="56" spans="1:2" ht="17.25" customHeight="1" hidden="1">
      <c r="A56" s="24"/>
      <c r="B56" s="30"/>
    </row>
    <row r="57" spans="1:3" ht="15" customHeight="1" hidden="1">
      <c r="A57" s="159" t="s">
        <v>29</v>
      </c>
      <c r="B57" s="159"/>
      <c r="C57" s="159"/>
    </row>
    <row r="58" spans="1:3" ht="38.25" customHeight="1" hidden="1">
      <c r="A58" s="160" t="s">
        <v>53</v>
      </c>
      <c r="B58" s="160"/>
      <c r="C58" s="160"/>
    </row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21.75" customHeight="1" hidden="1"/>
    <row r="71" ht="21.75" customHeight="1" hidden="1"/>
    <row r="72" ht="21.75" customHeight="1" hidden="1"/>
    <row r="73" ht="21.75" customHeight="1" hidden="1"/>
    <row r="74" ht="21.75" customHeight="1" hidden="1"/>
    <row r="75" ht="21.75" customHeight="1" hidden="1"/>
    <row r="76" ht="21.75" customHeight="1" hidden="1"/>
    <row r="77" ht="21.75" customHeight="1" hidden="1"/>
    <row r="78" ht="21.75" customHeight="1" hidden="1"/>
    <row r="79" ht="21.75" customHeight="1" hidden="1"/>
    <row r="80" ht="21.75" customHeight="1" hidden="1"/>
    <row r="81" ht="21.75" customHeight="1" hidden="1"/>
    <row r="82" ht="21.75" customHeight="1" hidden="1"/>
    <row r="83" ht="21.75" customHeight="1" hidden="1"/>
    <row r="84" ht="21.75" customHeight="1" hidden="1"/>
    <row r="85" ht="21.75" customHeight="1" hidden="1"/>
    <row r="86" ht="21.75" customHeight="1" hidden="1"/>
    <row r="87" ht="21.75" customHeight="1" hidden="1"/>
    <row r="88" ht="21.75" customHeight="1" hidden="1"/>
    <row r="89" ht="21.75" customHeight="1" hidden="1"/>
    <row r="90" ht="21.75" customHeight="1" hidden="1"/>
    <row r="91" ht="21.75" customHeight="1" hidden="1"/>
    <row r="92" ht="21.75" customHeight="1" hidden="1"/>
    <row r="93" spans="1:2" ht="32.25" customHeight="1">
      <c r="A93" s="21"/>
      <c r="B93" s="22"/>
    </row>
  </sheetData>
  <sheetProtection/>
  <mergeCells count="11">
    <mergeCell ref="A8:C8"/>
    <mergeCell ref="A11:C11"/>
    <mergeCell ref="A10:C10"/>
    <mergeCell ref="A6:C6"/>
    <mergeCell ref="A9:C9"/>
    <mergeCell ref="A57:C57"/>
    <mergeCell ref="A58:C58"/>
    <mergeCell ref="A48:B48"/>
    <mergeCell ref="A13:A14"/>
    <mergeCell ref="A29:F29"/>
    <mergeCell ref="B13:C13"/>
  </mergeCells>
  <printOptions horizontalCentered="1"/>
  <pageMargins left="0.37" right="0.18" top="0.2" bottom="0.2" header="0.2" footer="0.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4"/>
  <dimension ref="A2:F57"/>
  <sheetViews>
    <sheetView zoomScale="115" zoomScaleNormal="115" zoomScalePageLayoutView="0" workbookViewId="0" topLeftCell="A28">
      <selection activeCell="B35" sqref="B35"/>
    </sheetView>
  </sheetViews>
  <sheetFormatPr defaultColWidth="9.140625" defaultRowHeight="21.75" customHeight="1"/>
  <cols>
    <col min="1" max="1" width="54.28125" style="7" customWidth="1"/>
    <col min="2" max="2" width="16.57421875" style="8" customWidth="1"/>
    <col min="3" max="3" width="19.57421875" style="9" customWidth="1"/>
    <col min="4" max="4" width="19.421875" style="9" customWidth="1"/>
    <col min="5" max="16384" width="9.140625" style="9" customWidth="1"/>
  </cols>
  <sheetData>
    <row r="2" ht="17.25" customHeight="1">
      <c r="D2" s="70" t="s">
        <v>115</v>
      </c>
    </row>
    <row r="3" ht="17.25"/>
    <row r="4" ht="17.25" customHeight="1">
      <c r="C4" s="11"/>
    </row>
    <row r="5" ht="17.25">
      <c r="C5" s="11"/>
    </row>
    <row r="6" ht="17.25"/>
    <row r="7" spans="1:3" s="14" customFormat="1" ht="23.25" customHeight="1">
      <c r="A7" s="154" t="s">
        <v>267</v>
      </c>
      <c r="B7" s="154"/>
      <c r="C7" s="154"/>
    </row>
    <row r="8" spans="1:3" s="14" customFormat="1" ht="18.75" customHeight="1">
      <c r="A8" s="154" t="s">
        <v>265</v>
      </c>
      <c r="B8" s="154"/>
      <c r="C8" s="154"/>
    </row>
    <row r="9" spans="1:3" s="14" customFormat="1" ht="18" customHeight="1">
      <c r="A9" s="154" t="s">
        <v>266</v>
      </c>
      <c r="B9" s="154"/>
      <c r="C9" s="154"/>
    </row>
    <row r="10" spans="1:3" s="14" customFormat="1" ht="18" customHeight="1">
      <c r="A10" s="13"/>
      <c r="B10" s="13"/>
      <c r="C10" s="34"/>
    </row>
    <row r="11" spans="1:3" s="16" customFormat="1" ht="33" customHeight="1">
      <c r="A11" s="157" t="s">
        <v>58</v>
      </c>
      <c r="B11" s="155" t="s">
        <v>98</v>
      </c>
      <c r="C11" s="156"/>
    </row>
    <row r="12" spans="1:3" s="16" customFormat="1" ht="17.25">
      <c r="A12" s="158"/>
      <c r="B12" s="65" t="s">
        <v>68</v>
      </c>
      <c r="C12" s="65" t="s">
        <v>99</v>
      </c>
    </row>
    <row r="13" spans="1:3" s="16" customFormat="1" ht="12.75" customHeight="1">
      <c r="A13" s="79">
        <v>1</v>
      </c>
      <c r="B13" s="79">
        <v>2</v>
      </c>
      <c r="C13" s="79">
        <v>3</v>
      </c>
    </row>
    <row r="14" spans="1:3" ht="35.25" customHeight="1">
      <c r="A14" s="49" t="s">
        <v>100</v>
      </c>
      <c r="B14" s="102">
        <f>B15+B16</f>
        <v>25120.8</v>
      </c>
      <c r="C14" s="102">
        <f>C15+C16</f>
        <v>12222.525239999999</v>
      </c>
    </row>
    <row r="15" spans="1:3" ht="21" customHeight="1">
      <c r="A15" s="49" t="s">
        <v>101</v>
      </c>
      <c r="B15" s="80">
        <v>4684.8</v>
      </c>
      <c r="C15" s="81">
        <f aca="true" t="shared" si="0" ref="C15:C29">B15*486.55/1000</f>
        <v>2279.38944</v>
      </c>
    </row>
    <row r="16" spans="1:3" ht="21.75" customHeight="1">
      <c r="A16" s="49" t="s">
        <v>102</v>
      </c>
      <c r="B16" s="102">
        <v>20436</v>
      </c>
      <c r="C16" s="81">
        <f t="shared" si="0"/>
        <v>9943.1358</v>
      </c>
    </row>
    <row r="17" spans="1:3" ht="25.5" customHeight="1">
      <c r="A17" s="49" t="s">
        <v>103</v>
      </c>
      <c r="B17" s="102">
        <v>6130.8</v>
      </c>
      <c r="C17" s="81">
        <f t="shared" si="0"/>
        <v>2982.94074</v>
      </c>
    </row>
    <row r="18" spans="1:3" ht="25.5" customHeight="1">
      <c r="A18" s="93" t="s">
        <v>127</v>
      </c>
      <c r="B18" s="102">
        <f>SUM(B19:B22)</f>
        <v>25580</v>
      </c>
      <c r="C18" s="102">
        <f>SUM(C19:C22)</f>
        <v>12445.949</v>
      </c>
    </row>
    <row r="19" spans="1:3" ht="21" customHeight="1">
      <c r="A19" s="45" t="s">
        <v>62</v>
      </c>
      <c r="B19" s="102">
        <v>16128</v>
      </c>
      <c r="C19" s="81">
        <f t="shared" si="0"/>
        <v>7847.0784</v>
      </c>
    </row>
    <row r="20" spans="1:3" ht="21.75" customHeight="1">
      <c r="A20" s="62" t="s">
        <v>104</v>
      </c>
      <c r="B20" s="102">
        <v>6597</v>
      </c>
      <c r="C20" s="81">
        <f t="shared" si="0"/>
        <v>3209.7703500000002</v>
      </c>
    </row>
    <row r="21" spans="1:3" ht="21.75" customHeight="1">
      <c r="A21" s="45" t="s">
        <v>64</v>
      </c>
      <c r="B21" s="102">
        <v>2255</v>
      </c>
      <c r="C21" s="81">
        <f t="shared" si="0"/>
        <v>1097.17025</v>
      </c>
    </row>
    <row r="22" spans="1:3" ht="21" customHeight="1">
      <c r="A22" s="99" t="s">
        <v>106</v>
      </c>
      <c r="B22" s="102">
        <v>600</v>
      </c>
      <c r="C22" s="81">
        <f t="shared" si="0"/>
        <v>291.93</v>
      </c>
    </row>
    <row r="23" spans="1:3" ht="25.5" customHeight="1">
      <c r="A23" s="45" t="s">
        <v>107</v>
      </c>
      <c r="B23" s="102">
        <v>3000</v>
      </c>
      <c r="C23" s="81">
        <f t="shared" si="0"/>
        <v>1459.65</v>
      </c>
    </row>
    <row r="24" spans="1:3" ht="25.5" customHeight="1">
      <c r="A24" s="45" t="s">
        <v>108</v>
      </c>
      <c r="B24" s="102">
        <f>B25+B26+B27</f>
        <v>16000</v>
      </c>
      <c r="C24" s="102">
        <f>C25+C26+C27</f>
        <v>7784.8</v>
      </c>
    </row>
    <row r="25" spans="1:3" ht="21.75" customHeight="1">
      <c r="A25" s="45" t="s">
        <v>109</v>
      </c>
      <c r="B25" s="102">
        <v>7000</v>
      </c>
      <c r="C25" s="81">
        <f t="shared" si="0"/>
        <v>3405.85</v>
      </c>
    </row>
    <row r="26" spans="1:3" ht="21.75" customHeight="1">
      <c r="A26" s="45" t="s">
        <v>124</v>
      </c>
      <c r="B26" s="80">
        <v>3000</v>
      </c>
      <c r="C26" s="80">
        <f t="shared" si="0"/>
        <v>1459.65</v>
      </c>
    </row>
    <row r="27" spans="1:3" ht="21.75" customHeight="1">
      <c r="A27" s="63" t="s">
        <v>110</v>
      </c>
      <c r="B27" s="102">
        <v>6000</v>
      </c>
      <c r="C27" s="81">
        <f t="shared" si="0"/>
        <v>2919.3</v>
      </c>
    </row>
    <row r="28" spans="1:3" ht="21.75" customHeight="1">
      <c r="A28" s="62" t="s">
        <v>233</v>
      </c>
      <c r="B28" s="102">
        <v>5000</v>
      </c>
      <c r="C28" s="81">
        <f t="shared" si="0"/>
        <v>2432.75</v>
      </c>
    </row>
    <row r="29" spans="1:3" ht="21.75" customHeight="1">
      <c r="A29" s="45" t="s">
        <v>234</v>
      </c>
      <c r="B29" s="102">
        <v>35000</v>
      </c>
      <c r="C29" s="81">
        <f t="shared" si="0"/>
        <v>17029.25</v>
      </c>
    </row>
    <row r="30" spans="1:3" ht="31.5" customHeight="1">
      <c r="A30" s="45" t="s">
        <v>111</v>
      </c>
      <c r="B30" s="102">
        <f>B14+B17+B18+B23+B24+B28+B29</f>
        <v>115831.6</v>
      </c>
      <c r="C30" s="102">
        <f>C14+C17+C18+C23+C24+C28+C29</f>
        <v>56357.864980000006</v>
      </c>
    </row>
    <row r="31" spans="1:4" s="4" customFormat="1" ht="19.5" customHeight="1">
      <c r="A31" s="172" t="s">
        <v>90</v>
      </c>
      <c r="B31" s="172"/>
      <c r="C31" s="172"/>
      <c r="D31" s="172"/>
    </row>
    <row r="32" spans="1:6" s="4" customFormat="1" ht="18" customHeight="1">
      <c r="A32" s="23" t="s">
        <v>177</v>
      </c>
      <c r="B32" s="173"/>
      <c r="C32" s="173"/>
      <c r="D32" s="48"/>
      <c r="E32" s="174"/>
      <c r="F32" s="174"/>
    </row>
    <row r="33" spans="1:6" s="64" customFormat="1" ht="16.5">
      <c r="A33" s="23" t="s">
        <v>269</v>
      </c>
      <c r="B33" s="23"/>
      <c r="C33" s="23"/>
      <c r="D33" s="23"/>
      <c r="E33" s="175"/>
      <c r="F33" s="175"/>
    </row>
    <row r="34" spans="1:6" s="64" customFormat="1" ht="16.5">
      <c r="A34" s="23" t="s">
        <v>270</v>
      </c>
      <c r="B34" s="23"/>
      <c r="C34" s="23"/>
      <c r="D34" s="23"/>
      <c r="E34" s="175"/>
      <c r="F34" s="175"/>
    </row>
    <row r="35" spans="1:6" s="64" customFormat="1" ht="16.5">
      <c r="A35" s="23" t="s">
        <v>235</v>
      </c>
      <c r="B35" s="23"/>
      <c r="C35" s="23"/>
      <c r="D35" s="23"/>
      <c r="E35" s="175"/>
      <c r="F35" s="175"/>
    </row>
    <row r="36" spans="1:6" s="64" customFormat="1" ht="17.25" customHeight="1">
      <c r="A36" s="23" t="s">
        <v>113</v>
      </c>
      <c r="B36" s="23"/>
      <c r="C36" s="23"/>
      <c r="D36" s="23"/>
      <c r="E36" s="175"/>
      <c r="F36" s="175"/>
    </row>
    <row r="37" spans="1:6" s="64" customFormat="1" ht="17.25" customHeight="1" hidden="1">
      <c r="A37" s="176" t="s">
        <v>40</v>
      </c>
      <c r="B37" s="176"/>
      <c r="C37" s="176"/>
      <c r="D37" s="23"/>
      <c r="E37" s="175"/>
      <c r="F37" s="175"/>
    </row>
    <row r="38" spans="1:6" s="64" customFormat="1" ht="17.25" customHeight="1" hidden="1">
      <c r="A38" s="176" t="s">
        <v>78</v>
      </c>
      <c r="B38" s="176"/>
      <c r="C38" s="176"/>
      <c r="D38" s="23"/>
      <c r="E38" s="175"/>
      <c r="F38" s="175"/>
    </row>
    <row r="39" spans="1:6" s="64" customFormat="1" ht="16.5" customHeight="1" hidden="1">
      <c r="A39" s="176" t="s">
        <v>79</v>
      </c>
      <c r="B39" s="176"/>
      <c r="C39" s="176"/>
      <c r="D39" s="23"/>
      <c r="E39" s="175"/>
      <c r="F39" s="175"/>
    </row>
    <row r="40" spans="1:6" s="64" customFormat="1" ht="16.5" customHeight="1" hidden="1">
      <c r="A40" s="176" t="s">
        <v>80</v>
      </c>
      <c r="B40" s="176"/>
      <c r="C40" s="176"/>
      <c r="D40" s="23"/>
      <c r="E40" s="175"/>
      <c r="F40" s="175"/>
    </row>
    <row r="41" spans="1:6" s="64" customFormat="1" ht="15" customHeight="1" hidden="1">
      <c r="A41" s="176" t="s">
        <v>9</v>
      </c>
      <c r="B41" s="176">
        <v>1780</v>
      </c>
      <c r="C41" s="176" t="s">
        <v>6</v>
      </c>
      <c r="D41" s="23"/>
      <c r="E41" s="175"/>
      <c r="F41" s="175"/>
    </row>
    <row r="42" spans="1:6" s="64" customFormat="1" ht="15" customHeight="1" hidden="1">
      <c r="A42" s="176" t="s">
        <v>10</v>
      </c>
      <c r="B42" s="176">
        <v>1000</v>
      </c>
      <c r="C42" s="176" t="s">
        <v>6</v>
      </c>
      <c r="D42" s="23"/>
      <c r="E42" s="175"/>
      <c r="F42" s="175"/>
    </row>
    <row r="43" spans="1:6" s="64" customFormat="1" ht="15" customHeight="1" hidden="1">
      <c r="A43" s="176" t="s">
        <v>11</v>
      </c>
      <c r="B43" s="176">
        <v>2500</v>
      </c>
      <c r="C43" s="176" t="s">
        <v>6</v>
      </c>
      <c r="D43" s="23"/>
      <c r="E43" s="175"/>
      <c r="F43" s="175"/>
    </row>
    <row r="44" spans="1:6" s="64" customFormat="1" ht="15" customHeight="1" hidden="1">
      <c r="A44" s="176" t="s">
        <v>22</v>
      </c>
      <c r="B44" s="176">
        <v>100</v>
      </c>
      <c r="C44" s="176" t="s">
        <v>6</v>
      </c>
      <c r="D44" s="23"/>
      <c r="E44" s="175"/>
      <c r="F44" s="175"/>
    </row>
    <row r="45" spans="1:6" s="64" customFormat="1" ht="15" customHeight="1" hidden="1">
      <c r="A45" s="176" t="s">
        <v>57</v>
      </c>
      <c r="B45" s="176">
        <v>100</v>
      </c>
      <c r="C45" s="176" t="s">
        <v>6</v>
      </c>
      <c r="D45" s="23"/>
      <c r="E45" s="175"/>
      <c r="F45" s="175"/>
    </row>
    <row r="46" spans="1:6" s="64" customFormat="1" ht="17.25" customHeight="1" hidden="1">
      <c r="A46" s="176" t="s">
        <v>12</v>
      </c>
      <c r="B46" s="176"/>
      <c r="C46" s="176"/>
      <c r="D46" s="23"/>
      <c r="E46" s="175"/>
      <c r="F46" s="175"/>
    </row>
    <row r="47" spans="1:6" s="64" customFormat="1" ht="17.25" customHeight="1" hidden="1">
      <c r="A47" s="176" t="s">
        <v>42</v>
      </c>
      <c r="B47" s="176"/>
      <c r="C47" s="176"/>
      <c r="D47" s="23"/>
      <c r="E47" s="175"/>
      <c r="F47" s="175"/>
    </row>
    <row r="48" spans="1:6" s="64" customFormat="1" ht="17.25" customHeight="1" hidden="1">
      <c r="A48" s="176" t="s">
        <v>14</v>
      </c>
      <c r="B48" s="176"/>
      <c r="C48" s="176"/>
      <c r="D48" s="23"/>
      <c r="E48" s="175"/>
      <c r="F48" s="175"/>
    </row>
    <row r="49" spans="1:6" s="64" customFormat="1" ht="17.25" customHeight="1" hidden="1">
      <c r="A49" s="176" t="s">
        <v>15</v>
      </c>
      <c r="B49" s="176"/>
      <c r="C49" s="176"/>
      <c r="D49" s="23"/>
      <c r="E49" s="175"/>
      <c r="F49" s="175"/>
    </row>
    <row r="50" spans="1:6" s="64" customFormat="1" ht="17.25" customHeight="1" hidden="1">
      <c r="A50" s="176" t="s">
        <v>16</v>
      </c>
      <c r="B50" s="176"/>
      <c r="C50" s="176"/>
      <c r="D50" s="23"/>
      <c r="E50" s="175"/>
      <c r="F50" s="175"/>
    </row>
    <row r="51" spans="1:6" s="64" customFormat="1" ht="17.25" customHeight="1" hidden="1">
      <c r="A51" s="176" t="s">
        <v>17</v>
      </c>
      <c r="B51" s="176"/>
      <c r="C51" s="176"/>
      <c r="D51" s="23"/>
      <c r="E51" s="175"/>
      <c r="F51" s="175"/>
    </row>
    <row r="52" spans="1:6" s="64" customFormat="1" ht="17.25" customHeight="1" hidden="1">
      <c r="A52" s="176" t="s">
        <v>28</v>
      </c>
      <c r="B52" s="176"/>
      <c r="C52" s="176"/>
      <c r="D52" s="23"/>
      <c r="E52" s="175"/>
      <c r="F52" s="175"/>
    </row>
    <row r="53" spans="1:6" s="64" customFormat="1" ht="17.25" customHeight="1" hidden="1">
      <c r="A53" s="176" t="s">
        <v>19</v>
      </c>
      <c r="B53" s="176"/>
      <c r="C53" s="176"/>
      <c r="D53" s="23"/>
      <c r="E53" s="175"/>
      <c r="F53" s="175"/>
    </row>
    <row r="54" spans="1:6" s="64" customFormat="1" ht="17.25" customHeight="1" hidden="1">
      <c r="A54" s="176" t="s">
        <v>20</v>
      </c>
      <c r="B54" s="176"/>
      <c r="C54" s="176"/>
      <c r="D54" s="23"/>
      <c r="E54" s="175"/>
      <c r="F54" s="175"/>
    </row>
    <row r="55" spans="1:6" s="64" customFormat="1" ht="16.5">
      <c r="A55" s="23" t="s">
        <v>236</v>
      </c>
      <c r="B55" s="23"/>
      <c r="C55" s="23"/>
      <c r="D55" s="23"/>
      <c r="E55" s="175"/>
      <c r="F55" s="175"/>
    </row>
    <row r="56" spans="1:6" s="64" customFormat="1" ht="18" customHeight="1">
      <c r="A56" s="23" t="s">
        <v>114</v>
      </c>
      <c r="B56" s="23"/>
      <c r="C56" s="23"/>
      <c r="D56" s="23"/>
      <c r="E56" s="175"/>
      <c r="F56" s="175"/>
    </row>
    <row r="57" spans="1:3" s="48" customFormat="1" ht="17.25" customHeight="1">
      <c r="A57" s="23" t="s">
        <v>271</v>
      </c>
      <c r="B57" s="23"/>
      <c r="C57" s="23"/>
    </row>
  </sheetData>
  <sheetProtection/>
  <mergeCells count="6">
    <mergeCell ref="A31:D31"/>
    <mergeCell ref="A7:C7"/>
    <mergeCell ref="B11:C11"/>
    <mergeCell ref="A11:A12"/>
    <mergeCell ref="A8:C8"/>
    <mergeCell ref="A9:C9"/>
  </mergeCells>
  <printOptions/>
  <pageMargins left="0.8" right="0.29" top="0.22" bottom="0.35" header="0.15" footer="0.2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2:IP52"/>
  <sheetViews>
    <sheetView zoomScale="115" zoomScaleNormal="115" zoomScalePageLayoutView="0" workbookViewId="0" topLeftCell="A27">
      <selection activeCell="A36" sqref="A36"/>
    </sheetView>
  </sheetViews>
  <sheetFormatPr defaultColWidth="9.140625" defaultRowHeight="21.75" customHeight="1"/>
  <cols>
    <col min="1" max="1" width="58.7109375" style="7" customWidth="1"/>
    <col min="2" max="2" width="16.28125" style="8" customWidth="1"/>
    <col min="3" max="3" width="19.8515625" style="9" customWidth="1"/>
    <col min="4" max="4" width="12.7109375" style="9" bestFit="1" customWidth="1"/>
    <col min="5" max="16384" width="9.140625" style="9" customWidth="1"/>
  </cols>
  <sheetData>
    <row r="2" spans="3:4" ht="17.25" customHeight="1">
      <c r="C2" s="70"/>
      <c r="D2" s="70" t="s">
        <v>115</v>
      </c>
    </row>
    <row r="3" spans="1:250" ht="18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73"/>
    </row>
    <row r="4" ht="17.25"/>
    <row r="5" spans="1:250" ht="18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73"/>
    </row>
    <row r="6" ht="17.25"/>
    <row r="7" spans="1:3" s="14" customFormat="1" ht="19.5" customHeight="1">
      <c r="A7" s="154" t="s">
        <v>121</v>
      </c>
      <c r="B7" s="154"/>
      <c r="C7" s="154"/>
    </row>
    <row r="8" spans="1:3" s="14" customFormat="1" ht="18.75" customHeight="1">
      <c r="A8" s="154" t="s">
        <v>97</v>
      </c>
      <c r="B8" s="154"/>
      <c r="C8" s="154"/>
    </row>
    <row r="9" spans="1:3" s="14" customFormat="1" ht="18" customHeight="1">
      <c r="A9" s="154" t="s">
        <v>184</v>
      </c>
      <c r="B9" s="154"/>
      <c r="C9" s="154"/>
    </row>
    <row r="10" spans="1:3" s="14" customFormat="1" ht="19.5" customHeight="1">
      <c r="A10" s="15"/>
      <c r="B10" s="15"/>
      <c r="C10" s="15"/>
    </row>
    <row r="11" spans="1:3" s="16" customFormat="1" ht="37.5" customHeight="1">
      <c r="A11" s="157" t="s">
        <v>58</v>
      </c>
      <c r="B11" s="155" t="s">
        <v>59</v>
      </c>
      <c r="C11" s="156"/>
    </row>
    <row r="12" spans="1:3" s="16" customFormat="1" ht="19.5" customHeight="1">
      <c r="A12" s="158"/>
      <c r="B12" s="65" t="s">
        <v>68</v>
      </c>
      <c r="C12" s="65" t="s">
        <v>60</v>
      </c>
    </row>
    <row r="13" spans="1:3" s="16" customFormat="1" ht="12" customHeight="1">
      <c r="A13" s="79">
        <v>1</v>
      </c>
      <c r="B13" s="79">
        <v>2</v>
      </c>
      <c r="C13" s="79">
        <v>3</v>
      </c>
    </row>
    <row r="14" spans="1:3" ht="36" customHeight="1">
      <c r="A14" s="49" t="s">
        <v>163</v>
      </c>
      <c r="B14" s="102">
        <f>B15+B16</f>
        <v>29668.8</v>
      </c>
      <c r="C14" s="102">
        <f>C15+C16</f>
        <v>14435.354640000001</v>
      </c>
    </row>
    <row r="15" spans="1:3" ht="21" customHeight="1">
      <c r="A15" s="49" t="s">
        <v>101</v>
      </c>
      <c r="B15" s="80">
        <v>4684.8</v>
      </c>
      <c r="C15" s="81">
        <f>B15*486.55/1000</f>
        <v>2279.38944</v>
      </c>
    </row>
    <row r="16" spans="1:3" ht="21" customHeight="1">
      <c r="A16" s="49" t="s">
        <v>102</v>
      </c>
      <c r="B16" s="80">
        <v>24984</v>
      </c>
      <c r="C16" s="81">
        <f>B16*486.55/1000</f>
        <v>12155.9652</v>
      </c>
    </row>
    <row r="17" spans="1:3" ht="25.5" customHeight="1">
      <c r="A17" s="49" t="s">
        <v>103</v>
      </c>
      <c r="B17" s="80">
        <v>9993.55</v>
      </c>
      <c r="C17" s="81">
        <f>B17*486.55/1000</f>
        <v>4862.361752499999</v>
      </c>
    </row>
    <row r="18" spans="1:3" ht="25.5" customHeight="1">
      <c r="A18" s="93" t="s">
        <v>127</v>
      </c>
      <c r="B18" s="80">
        <f>SUM(B19:B23)</f>
        <v>35340</v>
      </c>
      <c r="C18" s="80">
        <f>SUM(C19:C23)</f>
        <v>17194.677</v>
      </c>
    </row>
    <row r="19" spans="1:3" ht="20.25" customHeight="1">
      <c r="A19" s="62" t="s">
        <v>123</v>
      </c>
      <c r="B19" s="80">
        <v>1200</v>
      </c>
      <c r="C19" s="81">
        <f>B19*486.55/1000</f>
        <v>583.86</v>
      </c>
    </row>
    <row r="20" spans="1:3" ht="21.75" customHeight="1">
      <c r="A20" s="45" t="s">
        <v>62</v>
      </c>
      <c r="B20" s="80">
        <v>19440</v>
      </c>
      <c r="C20" s="81">
        <f>B20*486.55/1000</f>
        <v>9458.532</v>
      </c>
    </row>
    <row r="21" spans="1:3" ht="21" customHeight="1">
      <c r="A21" s="62" t="s">
        <v>122</v>
      </c>
      <c r="B21" s="80">
        <v>8200</v>
      </c>
      <c r="C21" s="81">
        <f aca="true" t="shared" si="0" ref="C21:C29">B21*486.55/1000</f>
        <v>3989.71</v>
      </c>
    </row>
    <row r="22" spans="1:3" ht="21" customHeight="1">
      <c r="A22" s="45" t="s">
        <v>64</v>
      </c>
      <c r="B22" s="80">
        <v>5000</v>
      </c>
      <c r="C22" s="81">
        <f t="shared" si="0"/>
        <v>2432.75</v>
      </c>
    </row>
    <row r="23" spans="1:3" ht="20.25" customHeight="1">
      <c r="A23" s="99" t="s">
        <v>106</v>
      </c>
      <c r="B23" s="80">
        <v>1500</v>
      </c>
      <c r="C23" s="81">
        <f t="shared" si="0"/>
        <v>729.825</v>
      </c>
    </row>
    <row r="24" spans="1:3" ht="25.5" customHeight="1">
      <c r="A24" s="45" t="s">
        <v>107</v>
      </c>
      <c r="B24" s="80">
        <v>5200</v>
      </c>
      <c r="C24" s="81">
        <f t="shared" si="0"/>
        <v>2530.06</v>
      </c>
    </row>
    <row r="25" spans="1:3" ht="25.5" customHeight="1">
      <c r="A25" s="45" t="s">
        <v>108</v>
      </c>
      <c r="B25" s="80">
        <f>SUM(B26:B29)</f>
        <v>16478</v>
      </c>
      <c r="C25" s="80">
        <f>SUM(C26:C29)</f>
        <v>8017.3709</v>
      </c>
    </row>
    <row r="26" spans="1:3" ht="21.75" customHeight="1">
      <c r="A26" s="45" t="s">
        <v>109</v>
      </c>
      <c r="B26" s="80">
        <v>5000</v>
      </c>
      <c r="C26" s="81">
        <f t="shared" si="0"/>
        <v>2432.75</v>
      </c>
    </row>
    <row r="27" spans="1:3" ht="22.5" customHeight="1">
      <c r="A27" s="45" t="s">
        <v>124</v>
      </c>
      <c r="B27" s="80">
        <v>2500</v>
      </c>
      <c r="C27" s="81">
        <f t="shared" si="0"/>
        <v>1216.375</v>
      </c>
    </row>
    <row r="28" spans="1:3" ht="21.75" customHeight="1">
      <c r="A28" s="63" t="s">
        <v>110</v>
      </c>
      <c r="B28" s="80">
        <v>5000</v>
      </c>
      <c r="C28" s="81">
        <f t="shared" si="0"/>
        <v>2432.75</v>
      </c>
    </row>
    <row r="29" spans="1:3" ht="21.75" customHeight="1">
      <c r="A29" s="45" t="s">
        <v>128</v>
      </c>
      <c r="B29" s="80">
        <v>3978</v>
      </c>
      <c r="C29" s="81">
        <f t="shared" si="0"/>
        <v>1935.4959000000001</v>
      </c>
    </row>
    <row r="30" spans="1:3" ht="29.25" customHeight="1">
      <c r="A30" s="45" t="s">
        <v>111</v>
      </c>
      <c r="B30" s="80">
        <f>B14+B17+B18+B24+B25</f>
        <v>96680.35</v>
      </c>
      <c r="C30" s="80">
        <f>C14+C17+C18+C24+C25</f>
        <v>47039.8242925</v>
      </c>
    </row>
    <row r="31" spans="1:3" ht="8.25" customHeight="1">
      <c r="A31" s="46"/>
      <c r="B31" s="44"/>
      <c r="C31" s="66"/>
    </row>
    <row r="32" spans="1:5" ht="18" customHeight="1">
      <c r="A32" s="180" t="s">
        <v>90</v>
      </c>
      <c r="B32" s="180"/>
      <c r="C32" s="180"/>
      <c r="D32" s="177"/>
      <c r="E32" s="177"/>
    </row>
    <row r="33" spans="1:5" s="4" customFormat="1" ht="18" customHeight="1">
      <c r="A33" s="6" t="s">
        <v>177</v>
      </c>
      <c r="B33" s="178"/>
      <c r="C33" s="178"/>
      <c r="D33" s="177"/>
      <c r="E33" s="177"/>
    </row>
    <row r="34" spans="1:5" s="64" customFormat="1" ht="15">
      <c r="A34" s="6" t="s">
        <v>112</v>
      </c>
      <c r="B34" s="6"/>
      <c r="C34" s="6"/>
      <c r="D34" s="6"/>
      <c r="E34" s="6"/>
    </row>
    <row r="35" spans="1:5" s="64" customFormat="1" ht="15">
      <c r="A35" s="6" t="s">
        <v>187</v>
      </c>
      <c r="B35" s="6"/>
      <c r="C35" s="6"/>
      <c r="D35" s="6"/>
      <c r="E35" s="6"/>
    </row>
    <row r="36" spans="1:5" ht="17.25">
      <c r="A36" s="6" t="s">
        <v>188</v>
      </c>
      <c r="B36" s="6"/>
      <c r="C36" s="6"/>
      <c r="D36" s="177"/>
      <c r="E36" s="177"/>
    </row>
    <row r="37" spans="1:5" s="64" customFormat="1" ht="17.25" customHeight="1">
      <c r="A37" s="6" t="s">
        <v>113</v>
      </c>
      <c r="B37" s="6"/>
      <c r="C37" s="6"/>
      <c r="D37" s="6"/>
      <c r="E37" s="6"/>
    </row>
    <row r="38" spans="1:5" ht="17.25" customHeight="1" hidden="1">
      <c r="A38" s="6" t="s">
        <v>40</v>
      </c>
      <c r="B38" s="6"/>
      <c r="C38" s="6"/>
      <c r="D38" s="177"/>
      <c r="E38" s="177"/>
    </row>
    <row r="39" spans="1:5" ht="17.25" customHeight="1" hidden="1">
      <c r="A39" s="6" t="s">
        <v>76</v>
      </c>
      <c r="B39" s="6"/>
      <c r="C39" s="6"/>
      <c r="D39" s="177"/>
      <c r="E39" s="177"/>
    </row>
    <row r="40" spans="1:5" ht="17.25" customHeight="1" hidden="1">
      <c r="A40" s="6" t="s">
        <v>77</v>
      </c>
      <c r="B40" s="6"/>
      <c r="C40" s="6"/>
      <c r="D40" s="177"/>
      <c r="E40" s="177"/>
    </row>
    <row r="41" spans="1:5" ht="17.25" customHeight="1" hidden="1">
      <c r="A41" s="6" t="s">
        <v>160</v>
      </c>
      <c r="B41" s="6"/>
      <c r="C41" s="6"/>
      <c r="D41" s="177"/>
      <c r="E41" s="177"/>
    </row>
    <row r="42" spans="1:5" ht="17.25" customHeight="1" hidden="1">
      <c r="A42" s="6" t="s">
        <v>14</v>
      </c>
      <c r="B42" s="6"/>
      <c r="C42" s="6"/>
      <c r="D42" s="177"/>
      <c r="E42" s="177"/>
    </row>
    <row r="43" spans="1:5" s="21" customFormat="1" ht="17.25" customHeight="1" hidden="1">
      <c r="A43" s="6" t="s">
        <v>15</v>
      </c>
      <c r="B43" s="6"/>
      <c r="C43" s="6"/>
      <c r="D43" s="181"/>
      <c r="E43" s="181"/>
    </row>
    <row r="44" spans="1:5" s="30" customFormat="1" ht="14.25" customHeight="1" hidden="1">
      <c r="A44" s="6" t="s">
        <v>16</v>
      </c>
      <c r="B44" s="6"/>
      <c r="C44" s="6"/>
      <c r="D44" s="181"/>
      <c r="E44" s="181"/>
    </row>
    <row r="45" spans="1:5" s="30" customFormat="1" ht="14.25" customHeight="1" hidden="1">
      <c r="A45" s="6" t="s">
        <v>17</v>
      </c>
      <c r="B45" s="6"/>
      <c r="C45" s="6"/>
      <c r="D45" s="181"/>
      <c r="E45" s="181"/>
    </row>
    <row r="46" spans="1:5" s="30" customFormat="1" ht="14.25" customHeight="1" hidden="1">
      <c r="A46" s="6" t="s">
        <v>18</v>
      </c>
      <c r="B46" s="6"/>
      <c r="C46" s="6"/>
      <c r="D46" s="181"/>
      <c r="E46" s="181"/>
    </row>
    <row r="47" spans="1:5" ht="17.25" customHeight="1" hidden="1">
      <c r="A47" s="6" t="s">
        <v>19</v>
      </c>
      <c r="B47" s="6"/>
      <c r="C47" s="6"/>
      <c r="D47" s="177"/>
      <c r="E47" s="177"/>
    </row>
    <row r="48" spans="1:5" ht="17.25" customHeight="1" hidden="1">
      <c r="A48" s="6" t="s">
        <v>20</v>
      </c>
      <c r="B48" s="6"/>
      <c r="C48" s="6"/>
      <c r="D48" s="177"/>
      <c r="E48" s="177"/>
    </row>
    <row r="49" spans="1:5" ht="17.25">
      <c r="A49" s="6" t="s">
        <v>185</v>
      </c>
      <c r="B49" s="6"/>
      <c r="C49" s="6"/>
      <c r="D49" s="177"/>
      <c r="E49" s="177"/>
    </row>
    <row r="50" spans="1:5" s="64" customFormat="1" ht="18" customHeight="1">
      <c r="A50" s="6" t="s">
        <v>114</v>
      </c>
      <c r="B50" s="6"/>
      <c r="C50" s="6"/>
      <c r="D50" s="6"/>
      <c r="E50" s="6"/>
    </row>
    <row r="51" spans="1:5" s="48" customFormat="1" ht="17.25" customHeight="1">
      <c r="A51" s="6" t="s">
        <v>186</v>
      </c>
      <c r="B51" s="6"/>
      <c r="C51" s="6"/>
      <c r="D51" s="177"/>
      <c r="E51" s="177"/>
    </row>
    <row r="52" spans="1:3" ht="21.75" customHeight="1">
      <c r="A52" s="64"/>
      <c r="B52" s="64"/>
      <c r="C52" s="64"/>
    </row>
  </sheetData>
  <sheetProtection/>
  <mergeCells count="172">
    <mergeCell ref="A5:C5"/>
    <mergeCell ref="B11:C11"/>
    <mergeCell ref="A11:A12"/>
    <mergeCell ref="A9:C9"/>
    <mergeCell ref="A7:C7"/>
    <mergeCell ref="A8:C8"/>
    <mergeCell ref="P5:R5"/>
    <mergeCell ref="S5:U5"/>
    <mergeCell ref="V5:X5"/>
    <mergeCell ref="Y5:AA5"/>
    <mergeCell ref="D5:F5"/>
    <mergeCell ref="G5:I5"/>
    <mergeCell ref="J5:L5"/>
    <mergeCell ref="M5:O5"/>
    <mergeCell ref="AN5:AP5"/>
    <mergeCell ref="AQ5:AS5"/>
    <mergeCell ref="AT5:AV5"/>
    <mergeCell ref="AW5:AY5"/>
    <mergeCell ref="AB5:AD5"/>
    <mergeCell ref="AE5:AG5"/>
    <mergeCell ref="AH5:AJ5"/>
    <mergeCell ref="AK5:AM5"/>
    <mergeCell ref="BL5:BN5"/>
    <mergeCell ref="BO5:BQ5"/>
    <mergeCell ref="BR5:BT5"/>
    <mergeCell ref="BU5:BW5"/>
    <mergeCell ref="AZ5:BB5"/>
    <mergeCell ref="BC5:BE5"/>
    <mergeCell ref="BF5:BH5"/>
    <mergeCell ref="BI5:BK5"/>
    <mergeCell ref="CJ5:CL5"/>
    <mergeCell ref="CM5:CO5"/>
    <mergeCell ref="CP5:CR5"/>
    <mergeCell ref="CS5:CU5"/>
    <mergeCell ref="BX5:BZ5"/>
    <mergeCell ref="CA5:CC5"/>
    <mergeCell ref="CD5:CF5"/>
    <mergeCell ref="CG5:CI5"/>
    <mergeCell ref="DH5:DJ5"/>
    <mergeCell ref="DK5:DM5"/>
    <mergeCell ref="DN5:DP5"/>
    <mergeCell ref="DQ5:DS5"/>
    <mergeCell ref="CV5:CX5"/>
    <mergeCell ref="CY5:DA5"/>
    <mergeCell ref="DB5:DD5"/>
    <mergeCell ref="DE5:DG5"/>
    <mergeCell ref="EF5:EH5"/>
    <mergeCell ref="EI5:EK5"/>
    <mergeCell ref="EL5:EN5"/>
    <mergeCell ref="EO5:EQ5"/>
    <mergeCell ref="DT5:DV5"/>
    <mergeCell ref="DW5:DY5"/>
    <mergeCell ref="DZ5:EB5"/>
    <mergeCell ref="EC5:EE5"/>
    <mergeCell ref="FD5:FF5"/>
    <mergeCell ref="FG5:FI5"/>
    <mergeCell ref="FJ5:FL5"/>
    <mergeCell ref="FM5:FO5"/>
    <mergeCell ref="ER5:ET5"/>
    <mergeCell ref="EU5:EW5"/>
    <mergeCell ref="EX5:EZ5"/>
    <mergeCell ref="FA5:FC5"/>
    <mergeCell ref="GB5:GD5"/>
    <mergeCell ref="GE5:GG5"/>
    <mergeCell ref="GH5:GJ5"/>
    <mergeCell ref="GK5:GM5"/>
    <mergeCell ref="FP5:FR5"/>
    <mergeCell ref="FS5:FU5"/>
    <mergeCell ref="FV5:FX5"/>
    <mergeCell ref="FY5:GA5"/>
    <mergeCell ref="GZ5:HB5"/>
    <mergeCell ref="HC5:HE5"/>
    <mergeCell ref="HF5:HH5"/>
    <mergeCell ref="HX5:HZ5"/>
    <mergeCell ref="GN5:GP5"/>
    <mergeCell ref="GQ5:GS5"/>
    <mergeCell ref="GT5:GV5"/>
    <mergeCell ref="GW5:GY5"/>
    <mergeCell ref="IM5:IO5"/>
    <mergeCell ref="A3:C3"/>
    <mergeCell ref="D3:F3"/>
    <mergeCell ref="G3:I3"/>
    <mergeCell ref="J3:L3"/>
    <mergeCell ref="M3:O3"/>
    <mergeCell ref="HU5:HW5"/>
    <mergeCell ref="P3:R3"/>
    <mergeCell ref="IA5:IC5"/>
    <mergeCell ref="ID5:IF5"/>
    <mergeCell ref="S3:U3"/>
    <mergeCell ref="V3:X3"/>
    <mergeCell ref="Y3:AA3"/>
    <mergeCell ref="AB3:AD3"/>
    <mergeCell ref="IG5:II5"/>
    <mergeCell ref="IJ5:IL5"/>
    <mergeCell ref="HI5:HK5"/>
    <mergeCell ref="HL5:HN5"/>
    <mergeCell ref="HO5:HQ5"/>
    <mergeCell ref="HR5:HT5"/>
    <mergeCell ref="AQ3:AS3"/>
    <mergeCell ref="AT3:AV3"/>
    <mergeCell ref="AW3:AY3"/>
    <mergeCell ref="AZ3:BB3"/>
    <mergeCell ref="AE3:AG3"/>
    <mergeCell ref="AH3:AJ3"/>
    <mergeCell ref="AK3:AM3"/>
    <mergeCell ref="AN3:AP3"/>
    <mergeCell ref="BO3:BQ3"/>
    <mergeCell ref="BR3:BT3"/>
    <mergeCell ref="BU3:BW3"/>
    <mergeCell ref="BX3:BZ3"/>
    <mergeCell ref="BC3:BE3"/>
    <mergeCell ref="BF3:BH3"/>
    <mergeCell ref="BI3:BK3"/>
    <mergeCell ref="BL3:BN3"/>
    <mergeCell ref="CM3:CO3"/>
    <mergeCell ref="CP3:CR3"/>
    <mergeCell ref="CS3:CU3"/>
    <mergeCell ref="CV3:CX3"/>
    <mergeCell ref="CA3:CC3"/>
    <mergeCell ref="CD3:CF3"/>
    <mergeCell ref="CG3:CI3"/>
    <mergeCell ref="CJ3:CL3"/>
    <mergeCell ref="DK3:DM3"/>
    <mergeCell ref="DN3:DP3"/>
    <mergeCell ref="DQ3:DS3"/>
    <mergeCell ref="DT3:DV3"/>
    <mergeCell ref="CY3:DA3"/>
    <mergeCell ref="DB3:DD3"/>
    <mergeCell ref="DE3:DG3"/>
    <mergeCell ref="DH3:DJ3"/>
    <mergeCell ref="EI3:EK3"/>
    <mergeCell ref="EL3:EN3"/>
    <mergeCell ref="EO3:EQ3"/>
    <mergeCell ref="ER3:ET3"/>
    <mergeCell ref="DW3:DY3"/>
    <mergeCell ref="DZ3:EB3"/>
    <mergeCell ref="EC3:EE3"/>
    <mergeCell ref="EF3:EH3"/>
    <mergeCell ref="FG3:FI3"/>
    <mergeCell ref="FJ3:FL3"/>
    <mergeCell ref="FM3:FO3"/>
    <mergeCell ref="FP3:FR3"/>
    <mergeCell ref="EU3:EW3"/>
    <mergeCell ref="EX3:EZ3"/>
    <mergeCell ref="FA3:FC3"/>
    <mergeCell ref="FD3:FF3"/>
    <mergeCell ref="GE3:GG3"/>
    <mergeCell ref="GH3:GJ3"/>
    <mergeCell ref="GK3:GM3"/>
    <mergeCell ref="GN3:GP3"/>
    <mergeCell ref="FS3:FU3"/>
    <mergeCell ref="FV3:FX3"/>
    <mergeCell ref="FY3:GA3"/>
    <mergeCell ref="GB3:GD3"/>
    <mergeCell ref="GQ3:GS3"/>
    <mergeCell ref="GT3:GV3"/>
    <mergeCell ref="GW3:GY3"/>
    <mergeCell ref="HR3:HT3"/>
    <mergeCell ref="GZ3:HB3"/>
    <mergeCell ref="HC3:HE3"/>
    <mergeCell ref="HF3:HH3"/>
    <mergeCell ref="HI3:HK3"/>
    <mergeCell ref="A32:C32"/>
    <mergeCell ref="IJ3:IL3"/>
    <mergeCell ref="IM3:IO3"/>
    <mergeCell ref="HX3:HZ3"/>
    <mergeCell ref="IA3:IC3"/>
    <mergeCell ref="ID3:IF3"/>
    <mergeCell ref="IG3:II3"/>
    <mergeCell ref="HL3:HN3"/>
    <mergeCell ref="HO3:HQ3"/>
    <mergeCell ref="HU3:HW3"/>
  </mergeCells>
  <printOptions/>
  <pageMargins left="0.39" right="0.2755905511811024" top="0.26" bottom="0" header="0.24" footer="0.196850393700787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/>
  <dimension ref="A2:E55"/>
  <sheetViews>
    <sheetView zoomScale="115" zoomScaleNormal="115" zoomScalePageLayoutView="0" workbookViewId="0" topLeftCell="A28">
      <selection activeCell="A30" sqref="A30:E53"/>
    </sheetView>
  </sheetViews>
  <sheetFormatPr defaultColWidth="9.140625" defaultRowHeight="21.75" customHeight="1"/>
  <cols>
    <col min="1" max="1" width="53.140625" style="7" customWidth="1"/>
    <col min="2" max="2" width="16.7109375" style="8" customWidth="1"/>
    <col min="3" max="3" width="20.140625" style="9" customWidth="1"/>
    <col min="4" max="4" width="11.140625" style="9" customWidth="1"/>
    <col min="5" max="16384" width="9.140625" style="9" customWidth="1"/>
  </cols>
  <sheetData>
    <row r="2" spans="3:4" ht="17.25" customHeight="1">
      <c r="C2" s="70"/>
      <c r="D2" s="70" t="s">
        <v>115</v>
      </c>
    </row>
    <row r="3" ht="17.25"/>
    <row r="4" ht="15" customHeight="1"/>
    <row r="5" ht="17.25"/>
    <row r="6" spans="1:3" s="37" customFormat="1" ht="15" customHeight="1">
      <c r="A6" s="36"/>
      <c r="B6" s="12"/>
      <c r="C6" s="12"/>
    </row>
    <row r="7" spans="1:3" s="67" customFormat="1" ht="19.5" customHeight="1">
      <c r="A7" s="154" t="s">
        <v>125</v>
      </c>
      <c r="B7" s="154"/>
      <c r="C7" s="154"/>
    </row>
    <row r="8" spans="1:3" s="14" customFormat="1" ht="17.25" customHeight="1">
      <c r="A8" s="154" t="s">
        <v>97</v>
      </c>
      <c r="B8" s="154"/>
      <c r="C8" s="154"/>
    </row>
    <row r="9" spans="1:3" s="14" customFormat="1" ht="18" customHeight="1">
      <c r="A9" s="154" t="s">
        <v>184</v>
      </c>
      <c r="B9" s="154"/>
      <c r="C9" s="154"/>
    </row>
    <row r="10" spans="1:3" s="14" customFormat="1" ht="18" customHeight="1">
      <c r="A10" s="154"/>
      <c r="B10" s="154"/>
      <c r="C10" s="154"/>
    </row>
    <row r="11" spans="1:3" s="16" customFormat="1" ht="37.5" customHeight="1">
      <c r="A11" s="157" t="s">
        <v>58</v>
      </c>
      <c r="B11" s="155" t="s">
        <v>59</v>
      </c>
      <c r="C11" s="156"/>
    </row>
    <row r="12" spans="1:3" s="16" customFormat="1" ht="24.75" customHeight="1">
      <c r="A12" s="158"/>
      <c r="B12" s="65" t="s">
        <v>68</v>
      </c>
      <c r="C12" s="65" t="s">
        <v>60</v>
      </c>
    </row>
    <row r="13" spans="1:3" s="16" customFormat="1" ht="12" customHeight="1">
      <c r="A13" s="82">
        <v>1</v>
      </c>
      <c r="B13" s="82">
        <v>2</v>
      </c>
      <c r="C13" s="82">
        <v>3</v>
      </c>
    </row>
    <row r="14" spans="1:3" ht="30">
      <c r="A14" s="49" t="s">
        <v>100</v>
      </c>
      <c r="B14" s="80">
        <v>33076.8</v>
      </c>
      <c r="C14" s="81">
        <f>B14*486.55/1000</f>
        <v>16093.51704</v>
      </c>
    </row>
    <row r="15" spans="1:3" ht="21.75" customHeight="1">
      <c r="A15" s="49" t="s">
        <v>101</v>
      </c>
      <c r="B15" s="80">
        <v>4684.8</v>
      </c>
      <c r="C15" s="81">
        <f aca="true" t="shared" si="0" ref="C15:C28">B15*486.55/1000</f>
        <v>2279.38944</v>
      </c>
    </row>
    <row r="16" spans="1:3" ht="21.75" customHeight="1">
      <c r="A16" s="49" t="s">
        <v>102</v>
      </c>
      <c r="B16" s="80">
        <v>28392</v>
      </c>
      <c r="C16" s="81">
        <f t="shared" si="0"/>
        <v>13814.1276</v>
      </c>
    </row>
    <row r="17" spans="1:3" ht="25.5" customHeight="1">
      <c r="A17" s="49" t="s">
        <v>103</v>
      </c>
      <c r="B17" s="80">
        <v>11356.8</v>
      </c>
      <c r="C17" s="81">
        <f t="shared" si="0"/>
        <v>5525.65104</v>
      </c>
    </row>
    <row r="18" spans="1:3" ht="29.25" customHeight="1">
      <c r="A18" s="93" t="s">
        <v>127</v>
      </c>
      <c r="B18" s="80">
        <f>B19+B20+B21+B22+B23</f>
        <v>49904</v>
      </c>
      <c r="C18" s="80">
        <f>C19+C20+C21+C22+C23</f>
        <v>24280.791199999996</v>
      </c>
    </row>
    <row r="19" spans="1:3" ht="21.75" customHeight="1">
      <c r="A19" s="45" t="s">
        <v>62</v>
      </c>
      <c r="B19" s="80">
        <v>35004</v>
      </c>
      <c r="C19" s="81">
        <f t="shared" si="0"/>
        <v>17031.1962</v>
      </c>
    </row>
    <row r="20" spans="1:3" ht="21" customHeight="1">
      <c r="A20" s="62" t="s">
        <v>105</v>
      </c>
      <c r="B20" s="80">
        <v>2800</v>
      </c>
      <c r="C20" s="81">
        <f t="shared" si="0"/>
        <v>1362.34</v>
      </c>
    </row>
    <row r="21" spans="1:3" ht="20.25" customHeight="1">
      <c r="A21" s="62" t="s">
        <v>104</v>
      </c>
      <c r="B21" s="80">
        <v>4400</v>
      </c>
      <c r="C21" s="81">
        <f t="shared" si="0"/>
        <v>2140.82</v>
      </c>
    </row>
    <row r="22" spans="1:3" ht="20.25" customHeight="1">
      <c r="A22" s="45" t="s">
        <v>64</v>
      </c>
      <c r="B22" s="80">
        <v>5700</v>
      </c>
      <c r="C22" s="81">
        <f t="shared" si="0"/>
        <v>2773.335</v>
      </c>
    </row>
    <row r="23" spans="1:3" ht="21.75" customHeight="1">
      <c r="A23" s="99" t="s">
        <v>106</v>
      </c>
      <c r="B23" s="80">
        <v>2000</v>
      </c>
      <c r="C23" s="81">
        <f t="shared" si="0"/>
        <v>973.1</v>
      </c>
    </row>
    <row r="24" spans="1:3" ht="25.5" customHeight="1">
      <c r="A24" s="45" t="s">
        <v>107</v>
      </c>
      <c r="B24" s="80">
        <v>7000</v>
      </c>
      <c r="C24" s="81">
        <f t="shared" si="0"/>
        <v>3405.85</v>
      </c>
    </row>
    <row r="25" spans="1:3" ht="25.5" customHeight="1">
      <c r="A25" s="45" t="s">
        <v>108</v>
      </c>
      <c r="B25" s="80">
        <f>B26+B27+B28</f>
        <v>26183</v>
      </c>
      <c r="C25" s="80">
        <f>C26+C27+C28</f>
        <v>12739.338650000002</v>
      </c>
    </row>
    <row r="26" spans="1:3" ht="21.75" customHeight="1">
      <c r="A26" s="45" t="s">
        <v>109</v>
      </c>
      <c r="B26" s="80">
        <v>4500</v>
      </c>
      <c r="C26" s="81">
        <f t="shared" si="0"/>
        <v>2189.475</v>
      </c>
    </row>
    <row r="27" spans="1:3" ht="21.75" customHeight="1">
      <c r="A27" s="45" t="s">
        <v>124</v>
      </c>
      <c r="B27" s="80">
        <v>16763</v>
      </c>
      <c r="C27" s="81">
        <f t="shared" si="0"/>
        <v>8156.03765</v>
      </c>
    </row>
    <row r="28" spans="1:3" ht="23.25" customHeight="1">
      <c r="A28" s="63" t="s">
        <v>110</v>
      </c>
      <c r="B28" s="80">
        <v>4920</v>
      </c>
      <c r="C28" s="81">
        <f t="shared" si="0"/>
        <v>2393.826</v>
      </c>
    </row>
    <row r="29" spans="1:3" ht="30" customHeight="1">
      <c r="A29" s="45" t="s">
        <v>111</v>
      </c>
      <c r="B29" s="80">
        <f>B14+B17+B18+B24+B25</f>
        <v>127520.6</v>
      </c>
      <c r="C29" s="80">
        <f>C14+C17+C18+C24+C25</f>
        <v>62045.14792999999</v>
      </c>
    </row>
    <row r="30" spans="1:5" ht="18" customHeight="1">
      <c r="A30" s="180" t="s">
        <v>90</v>
      </c>
      <c r="B30" s="180"/>
      <c r="C30" s="180"/>
      <c r="D30" s="177"/>
      <c r="E30" s="177"/>
    </row>
    <row r="31" spans="1:5" s="4" customFormat="1" ht="18" customHeight="1">
      <c r="A31" s="6" t="s">
        <v>177</v>
      </c>
      <c r="B31" s="178"/>
      <c r="C31" s="178"/>
      <c r="D31" s="177"/>
      <c r="E31" s="177"/>
    </row>
    <row r="32" spans="1:5" s="64" customFormat="1" ht="15">
      <c r="A32" s="6" t="s">
        <v>112</v>
      </c>
      <c r="B32" s="6"/>
      <c r="C32" s="6"/>
      <c r="D32" s="6"/>
      <c r="E32" s="6"/>
    </row>
    <row r="33" spans="1:5" s="64" customFormat="1" ht="15">
      <c r="A33" s="6" t="s">
        <v>178</v>
      </c>
      <c r="B33" s="6"/>
      <c r="C33" s="6"/>
      <c r="D33" s="6"/>
      <c r="E33" s="6"/>
    </row>
    <row r="34" spans="1:5" ht="17.25">
      <c r="A34" s="6" t="s">
        <v>179</v>
      </c>
      <c r="B34" s="6"/>
      <c r="C34" s="6"/>
      <c r="D34" s="177"/>
      <c r="E34" s="177"/>
    </row>
    <row r="35" spans="1:5" s="64" customFormat="1" ht="17.25" customHeight="1">
      <c r="A35" s="6" t="s">
        <v>113</v>
      </c>
      <c r="B35" s="6"/>
      <c r="C35" s="6"/>
      <c r="D35" s="6"/>
      <c r="E35" s="6"/>
    </row>
    <row r="36" spans="1:5" ht="15" customHeight="1" hidden="1">
      <c r="A36" s="179" t="s">
        <v>47</v>
      </c>
      <c r="B36" s="179"/>
      <c r="C36" s="179"/>
      <c r="D36" s="177"/>
      <c r="E36" s="177"/>
    </row>
    <row r="37" spans="1:5" ht="15" customHeight="1" hidden="1">
      <c r="A37" s="179" t="s">
        <v>7</v>
      </c>
      <c r="B37" s="179"/>
      <c r="C37" s="179"/>
      <c r="D37" s="177"/>
      <c r="E37" s="177"/>
    </row>
    <row r="38" spans="1:5" ht="15" customHeight="1" hidden="1">
      <c r="A38" s="179" t="s">
        <v>8</v>
      </c>
      <c r="B38" s="179">
        <v>2479</v>
      </c>
      <c r="C38" s="179" t="s">
        <v>6</v>
      </c>
      <c r="D38" s="177"/>
      <c r="E38" s="177"/>
    </row>
    <row r="39" spans="1:5" ht="17.25" hidden="1">
      <c r="A39" s="179" t="s">
        <v>31</v>
      </c>
      <c r="B39" s="179">
        <v>3600</v>
      </c>
      <c r="C39" s="179" t="s">
        <v>6</v>
      </c>
      <c r="D39" s="177"/>
      <c r="E39" s="177"/>
    </row>
    <row r="40" spans="1:5" ht="17.25" hidden="1">
      <c r="A40" s="179" t="s">
        <v>9</v>
      </c>
      <c r="B40" s="179">
        <v>1800</v>
      </c>
      <c r="C40" s="179" t="s">
        <v>6</v>
      </c>
      <c r="D40" s="177"/>
      <c r="E40" s="177"/>
    </row>
    <row r="41" spans="1:5" ht="17.25" hidden="1">
      <c r="A41" s="179" t="s">
        <v>48</v>
      </c>
      <c r="B41" s="179">
        <v>10000</v>
      </c>
      <c r="C41" s="179" t="s">
        <v>6</v>
      </c>
      <c r="D41" s="177"/>
      <c r="E41" s="177"/>
    </row>
    <row r="42" spans="1:5" ht="15" customHeight="1" hidden="1">
      <c r="A42" s="179" t="s">
        <v>12</v>
      </c>
      <c r="B42" s="179"/>
      <c r="C42" s="179"/>
      <c r="D42" s="177"/>
      <c r="E42" s="177"/>
    </row>
    <row r="43" spans="1:5" ht="15" customHeight="1" hidden="1">
      <c r="A43" s="179" t="s">
        <v>13</v>
      </c>
      <c r="B43" s="179"/>
      <c r="C43" s="179"/>
      <c r="D43" s="177"/>
      <c r="E43" s="177"/>
    </row>
    <row r="44" spans="1:5" ht="15" customHeight="1" hidden="1">
      <c r="A44" s="179" t="s">
        <v>14</v>
      </c>
      <c r="B44" s="179"/>
      <c r="C44" s="179"/>
      <c r="D44" s="177"/>
      <c r="E44" s="177"/>
    </row>
    <row r="45" spans="1:5" s="21" customFormat="1" ht="15" customHeight="1" hidden="1">
      <c r="A45" s="179" t="s">
        <v>15</v>
      </c>
      <c r="B45" s="179"/>
      <c r="C45" s="179"/>
      <c r="D45" s="181"/>
      <c r="E45" s="181"/>
    </row>
    <row r="46" spans="1:5" s="30" customFormat="1" ht="15" customHeight="1" hidden="1">
      <c r="A46" s="179" t="s">
        <v>16</v>
      </c>
      <c r="B46" s="179"/>
      <c r="C46" s="179"/>
      <c r="D46" s="181"/>
      <c r="E46" s="181"/>
    </row>
    <row r="47" spans="1:5" s="30" customFormat="1" ht="14.25" hidden="1">
      <c r="A47" s="179" t="s">
        <v>17</v>
      </c>
      <c r="B47" s="179"/>
      <c r="C47" s="179"/>
      <c r="D47" s="181"/>
      <c r="E47" s="181"/>
    </row>
    <row r="48" spans="1:5" s="30" customFormat="1" ht="14.25" hidden="1">
      <c r="A48" s="179" t="s">
        <v>18</v>
      </c>
      <c r="B48" s="179"/>
      <c r="C48" s="179"/>
      <c r="D48" s="181"/>
      <c r="E48" s="181"/>
    </row>
    <row r="49" spans="1:5" ht="17.25" hidden="1">
      <c r="A49" s="179" t="s">
        <v>19</v>
      </c>
      <c r="B49" s="179"/>
      <c r="C49" s="179"/>
      <c r="D49" s="177"/>
      <c r="E49" s="177"/>
    </row>
    <row r="50" spans="1:5" ht="17.25" hidden="1">
      <c r="A50" s="179" t="s">
        <v>20</v>
      </c>
      <c r="B50" s="179"/>
      <c r="C50" s="179"/>
      <c r="D50" s="177"/>
      <c r="E50" s="177"/>
    </row>
    <row r="51" spans="1:5" ht="17.25">
      <c r="A51" s="6" t="s">
        <v>180</v>
      </c>
      <c r="B51" s="6"/>
      <c r="C51" s="6"/>
      <c r="D51" s="177"/>
      <c r="E51" s="177"/>
    </row>
    <row r="52" spans="1:5" s="64" customFormat="1" ht="18" customHeight="1">
      <c r="A52" s="6" t="s">
        <v>114</v>
      </c>
      <c r="B52" s="6"/>
      <c r="C52" s="6"/>
      <c r="D52" s="6"/>
      <c r="E52" s="6"/>
    </row>
    <row r="53" spans="1:5" s="48" customFormat="1" ht="17.25" customHeight="1">
      <c r="A53" s="6" t="s">
        <v>237</v>
      </c>
      <c r="B53" s="6"/>
      <c r="C53" s="6"/>
      <c r="D53" s="177"/>
      <c r="E53" s="177"/>
    </row>
    <row r="54" spans="1:3" ht="21.75" customHeight="1">
      <c r="A54" s="75"/>
      <c r="B54" s="75"/>
      <c r="C54" s="75"/>
    </row>
    <row r="55" spans="1:3" ht="21.75" customHeight="1">
      <c r="A55" s="64"/>
      <c r="B55" s="64"/>
      <c r="C55" s="64"/>
    </row>
  </sheetData>
  <sheetProtection/>
  <mergeCells count="7">
    <mergeCell ref="A30:C30"/>
    <mergeCell ref="A9:C9"/>
    <mergeCell ref="A7:C7"/>
    <mergeCell ref="A8:C8"/>
    <mergeCell ref="B11:C11"/>
    <mergeCell ref="A11:A12"/>
    <mergeCell ref="A10:C10"/>
  </mergeCells>
  <printOptions/>
  <pageMargins left="0.48" right="0.1968503937007874" top="0.26" bottom="0.33" header="0.15748031496062992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6"/>
  <dimension ref="A1:F59"/>
  <sheetViews>
    <sheetView zoomScale="115" zoomScaleNormal="115" zoomScalePageLayoutView="0" workbookViewId="0" topLeftCell="A25">
      <selection activeCell="A32" sqref="A32"/>
    </sheetView>
  </sheetViews>
  <sheetFormatPr defaultColWidth="9.140625" defaultRowHeight="21.75" customHeight="1"/>
  <cols>
    <col min="1" max="1" width="52.57421875" style="7" customWidth="1"/>
    <col min="2" max="2" width="17.140625" style="8" hidden="1" customWidth="1"/>
    <col min="3" max="3" width="15.00390625" style="8" customWidth="1"/>
    <col min="4" max="4" width="20.00390625" style="9" customWidth="1"/>
    <col min="5" max="5" width="12.7109375" style="9" bestFit="1" customWidth="1"/>
    <col min="6" max="16384" width="9.140625" style="9" customWidth="1"/>
  </cols>
  <sheetData>
    <row r="1" ht="17.25" customHeight="1">
      <c r="D1" s="70"/>
    </row>
    <row r="2" spans="4:5" ht="17.25" customHeight="1">
      <c r="D2" s="70"/>
      <c r="E2" s="70" t="s">
        <v>115</v>
      </c>
    </row>
    <row r="3" ht="15" customHeight="1"/>
    <row r="4" ht="17.25"/>
    <row r="5" spans="3:4" ht="15" customHeight="1">
      <c r="C5" s="12"/>
      <c r="D5" s="12"/>
    </row>
    <row r="6" spans="1:4" s="67" customFormat="1" ht="16.5" customHeight="1">
      <c r="A6" s="163" t="s">
        <v>126</v>
      </c>
      <c r="B6" s="163"/>
      <c r="C6" s="163"/>
      <c r="D6" s="163"/>
    </row>
    <row r="7" spans="1:4" s="14" customFormat="1" ht="17.25" customHeight="1">
      <c r="A7" s="154" t="s">
        <v>97</v>
      </c>
      <c r="B7" s="154"/>
      <c r="C7" s="154"/>
      <c r="D7" s="154"/>
    </row>
    <row r="8" spans="1:4" s="14" customFormat="1" ht="18" customHeight="1">
      <c r="A8" s="154" t="s">
        <v>184</v>
      </c>
      <c r="B8" s="154"/>
      <c r="C8" s="154"/>
      <c r="D8" s="154"/>
    </row>
    <row r="9" spans="1:4" s="14" customFormat="1" ht="15" customHeight="1">
      <c r="A9" s="120"/>
      <c r="B9" s="120"/>
      <c r="C9" s="120"/>
      <c r="D9" s="120"/>
    </row>
    <row r="10" spans="1:4" s="16" customFormat="1" ht="51.75">
      <c r="A10" s="157" t="s">
        <v>58</v>
      </c>
      <c r="B10" s="17" t="s">
        <v>39</v>
      </c>
      <c r="C10" s="155" t="s">
        <v>59</v>
      </c>
      <c r="D10" s="156"/>
    </row>
    <row r="11" spans="1:4" s="16" customFormat="1" ht="21" customHeight="1">
      <c r="A11" s="158"/>
      <c r="B11" s="17"/>
      <c r="C11" s="65" t="s">
        <v>68</v>
      </c>
      <c r="D11" s="65" t="s">
        <v>99</v>
      </c>
    </row>
    <row r="12" spans="1:4" s="16" customFormat="1" ht="12" customHeight="1">
      <c r="A12" s="82">
        <v>1</v>
      </c>
      <c r="B12" s="17">
        <v>2</v>
      </c>
      <c r="C12" s="82">
        <v>2</v>
      </c>
      <c r="D12" s="82">
        <v>3</v>
      </c>
    </row>
    <row r="13" spans="1:4" ht="30">
      <c r="A13" s="49" t="s">
        <v>100</v>
      </c>
      <c r="B13" s="32">
        <v>22908</v>
      </c>
      <c r="C13" s="80">
        <f>C14+C15</f>
        <v>24388.8</v>
      </c>
      <c r="D13" s="80">
        <f>D14+D15</f>
        <v>11866.370640000001</v>
      </c>
    </row>
    <row r="14" spans="1:4" s="4" customFormat="1" ht="21" customHeight="1">
      <c r="A14" s="49" t="s">
        <v>101</v>
      </c>
      <c r="B14" s="52">
        <v>3516</v>
      </c>
      <c r="C14" s="80">
        <v>4684.8</v>
      </c>
      <c r="D14" s="80">
        <f>C14*486.55/1000</f>
        <v>2279.38944</v>
      </c>
    </row>
    <row r="15" spans="1:4" s="4" customFormat="1" ht="21.75" customHeight="1">
      <c r="A15" s="49" t="s">
        <v>102</v>
      </c>
      <c r="B15" s="52">
        <v>20484</v>
      </c>
      <c r="C15" s="80">
        <v>19704</v>
      </c>
      <c r="D15" s="80">
        <f>C15*486.55/1000</f>
        <v>9586.981200000002</v>
      </c>
    </row>
    <row r="16" spans="1:4" ht="25.5" customHeight="1">
      <c r="A16" s="49" t="s">
        <v>103</v>
      </c>
      <c r="B16" s="32">
        <v>5950</v>
      </c>
      <c r="C16" s="80">
        <v>9852</v>
      </c>
      <c r="D16" s="80">
        <f>C16*486.55/1000</f>
        <v>4793.490600000001</v>
      </c>
    </row>
    <row r="17" spans="1:4" ht="25.5" customHeight="1">
      <c r="A17" s="93" t="s">
        <v>127</v>
      </c>
      <c r="B17" s="32">
        <f>B18+B19+B20+B21</f>
        <v>12440</v>
      </c>
      <c r="C17" s="80">
        <f>C18+C19+C20+C21</f>
        <v>21884</v>
      </c>
      <c r="D17" s="80">
        <f>D18+D19+D20+D21</f>
        <v>10647.660199999998</v>
      </c>
    </row>
    <row r="18" spans="1:4" ht="21.75" customHeight="1">
      <c r="A18" s="45" t="s">
        <v>62</v>
      </c>
      <c r="B18" s="32">
        <v>8540</v>
      </c>
      <c r="C18" s="80">
        <v>15984</v>
      </c>
      <c r="D18" s="80">
        <f>C18*486.55/1000</f>
        <v>7777.0152</v>
      </c>
    </row>
    <row r="19" spans="1:4" ht="21.75" customHeight="1">
      <c r="A19" s="62" t="s">
        <v>122</v>
      </c>
      <c r="B19" s="32">
        <v>1800</v>
      </c>
      <c r="C19" s="80">
        <v>3000</v>
      </c>
      <c r="D19" s="80">
        <f aca="true" t="shared" si="0" ref="D19:D27">C19*486.55/1000</f>
        <v>1459.65</v>
      </c>
    </row>
    <row r="20" spans="1:4" ht="21" customHeight="1">
      <c r="A20" s="45" t="s">
        <v>64</v>
      </c>
      <c r="B20" s="32">
        <v>1300</v>
      </c>
      <c r="C20" s="80">
        <v>1300</v>
      </c>
      <c r="D20" s="80">
        <f t="shared" si="0"/>
        <v>632.515</v>
      </c>
    </row>
    <row r="21" spans="1:4" ht="20.25" customHeight="1">
      <c r="A21" s="99" t="s">
        <v>106</v>
      </c>
      <c r="B21" s="32">
        <v>800</v>
      </c>
      <c r="C21" s="80">
        <v>1600</v>
      </c>
      <c r="D21" s="80">
        <f t="shared" si="0"/>
        <v>778.48</v>
      </c>
    </row>
    <row r="22" spans="1:4" ht="25.5" customHeight="1">
      <c r="A22" s="45" t="s">
        <v>107</v>
      </c>
      <c r="B22" s="32">
        <v>500</v>
      </c>
      <c r="C22" s="80">
        <v>500</v>
      </c>
      <c r="D22" s="80">
        <f t="shared" si="0"/>
        <v>243.275</v>
      </c>
    </row>
    <row r="23" spans="1:4" ht="25.5" customHeight="1">
      <c r="A23" s="45" t="s">
        <v>108</v>
      </c>
      <c r="B23" s="32">
        <f>B24+B25+B26+B27</f>
        <v>5230</v>
      </c>
      <c r="C23" s="80">
        <f>C24+C25+C26+C27</f>
        <v>7100</v>
      </c>
      <c r="D23" s="80">
        <f>D24+D25+D26+D27</f>
        <v>3454.5049999999997</v>
      </c>
    </row>
    <row r="24" spans="1:4" ht="21.75" customHeight="1">
      <c r="A24" s="45" t="s">
        <v>109</v>
      </c>
      <c r="B24" s="32">
        <v>1500</v>
      </c>
      <c r="C24" s="80">
        <v>2000</v>
      </c>
      <c r="D24" s="80">
        <f t="shared" si="0"/>
        <v>973.1</v>
      </c>
    </row>
    <row r="25" spans="1:4" ht="21.75" customHeight="1">
      <c r="A25" s="45" t="s">
        <v>124</v>
      </c>
      <c r="B25" s="32">
        <v>600</v>
      </c>
      <c r="C25" s="80">
        <v>600</v>
      </c>
      <c r="D25" s="80">
        <f t="shared" si="0"/>
        <v>291.93</v>
      </c>
    </row>
    <row r="26" spans="1:4" ht="21" customHeight="1">
      <c r="A26" s="63" t="s">
        <v>110</v>
      </c>
      <c r="B26" s="32">
        <v>1800</v>
      </c>
      <c r="C26" s="80">
        <v>2500</v>
      </c>
      <c r="D26" s="80">
        <f t="shared" si="0"/>
        <v>1216.375</v>
      </c>
    </row>
    <row r="27" spans="1:4" ht="20.25" customHeight="1">
      <c r="A27" s="45" t="s">
        <v>128</v>
      </c>
      <c r="B27" s="32">
        <v>1330</v>
      </c>
      <c r="C27" s="80">
        <v>2000</v>
      </c>
      <c r="D27" s="80">
        <f t="shared" si="0"/>
        <v>973.1</v>
      </c>
    </row>
    <row r="28" spans="1:4" ht="27" customHeight="1">
      <c r="A28" s="45" t="s">
        <v>111</v>
      </c>
      <c r="B28" s="32" t="e">
        <f>B13+B16+B17+B22+B23+#REF!</f>
        <v>#REF!</v>
      </c>
      <c r="C28" s="80">
        <f>C13+C16+C17+C22+C23</f>
        <v>63724.8</v>
      </c>
      <c r="D28" s="80">
        <f>D13+D16+D17+D22+D23</f>
        <v>31005.301440000003</v>
      </c>
    </row>
    <row r="29" spans="1:6" ht="18" customHeight="1">
      <c r="A29" s="180" t="s">
        <v>90</v>
      </c>
      <c r="B29" s="180"/>
      <c r="C29" s="180"/>
      <c r="D29" s="180"/>
      <c r="E29" s="180"/>
      <c r="F29" s="177"/>
    </row>
    <row r="30" spans="1:6" s="4" customFormat="1" ht="18" customHeight="1">
      <c r="A30" s="6" t="s">
        <v>177</v>
      </c>
      <c r="B30" s="178"/>
      <c r="C30" s="178"/>
      <c r="D30" s="177"/>
      <c r="E30" s="177"/>
      <c r="F30" s="177"/>
    </row>
    <row r="31" spans="1:6" s="64" customFormat="1" ht="15">
      <c r="A31" s="6" t="s">
        <v>112</v>
      </c>
      <c r="B31" s="6"/>
      <c r="C31" s="6"/>
      <c r="D31" s="6"/>
      <c r="E31" s="6"/>
      <c r="F31" s="6"/>
    </row>
    <row r="32" spans="1:6" s="64" customFormat="1" ht="15">
      <c r="A32" s="6" t="s">
        <v>192</v>
      </c>
      <c r="B32" s="6"/>
      <c r="C32" s="6"/>
      <c r="D32" s="6"/>
      <c r="E32" s="6"/>
      <c r="F32" s="6"/>
    </row>
    <row r="33" spans="1:6" ht="17.25">
      <c r="A33" s="6" t="s">
        <v>193</v>
      </c>
      <c r="B33" s="6"/>
      <c r="C33" s="6"/>
      <c r="D33" s="6"/>
      <c r="E33" s="177"/>
      <c r="F33" s="177"/>
    </row>
    <row r="34" spans="1:6" ht="17.25" customHeight="1" hidden="1">
      <c r="A34" s="179" t="s">
        <v>74</v>
      </c>
      <c r="B34" s="179"/>
      <c r="C34" s="179"/>
      <c r="D34" s="179"/>
      <c r="E34" s="182"/>
      <c r="F34" s="177"/>
    </row>
    <row r="35" spans="1:6" ht="17.25" customHeight="1" hidden="1">
      <c r="A35" s="179" t="s">
        <v>40</v>
      </c>
      <c r="B35" s="179"/>
      <c r="C35" s="179"/>
      <c r="D35" s="179"/>
      <c r="E35" s="182"/>
      <c r="F35" s="177"/>
    </row>
    <row r="36" spans="1:6" ht="17.25" customHeight="1" hidden="1">
      <c r="A36" s="179" t="s">
        <v>81</v>
      </c>
      <c r="B36" s="179"/>
      <c r="C36" s="179"/>
      <c r="D36" s="179"/>
      <c r="E36" s="182"/>
      <c r="F36" s="177"/>
    </row>
    <row r="37" spans="1:6" ht="28.5" customHeight="1" hidden="1">
      <c r="A37" s="179" t="s">
        <v>8</v>
      </c>
      <c r="B37" s="179">
        <v>1940</v>
      </c>
      <c r="C37" s="179">
        <v>6484</v>
      </c>
      <c r="D37" s="179" t="s">
        <v>6</v>
      </c>
      <c r="E37" s="182"/>
      <c r="F37" s="177"/>
    </row>
    <row r="38" spans="1:6" ht="17.25" customHeight="1" hidden="1">
      <c r="A38" s="179" t="s">
        <v>54</v>
      </c>
      <c r="B38" s="179"/>
      <c r="C38" s="179">
        <v>700</v>
      </c>
      <c r="D38" s="179" t="s">
        <v>6</v>
      </c>
      <c r="E38" s="182"/>
      <c r="F38" s="177"/>
    </row>
    <row r="39" spans="1:6" ht="17.25" customHeight="1" hidden="1">
      <c r="A39" s="179" t="s">
        <v>55</v>
      </c>
      <c r="B39" s="179"/>
      <c r="C39" s="179">
        <v>400</v>
      </c>
      <c r="D39" s="179" t="s">
        <v>6</v>
      </c>
      <c r="E39" s="182"/>
      <c r="F39" s="177"/>
    </row>
    <row r="40" spans="1:6" ht="17.25" customHeight="1" hidden="1">
      <c r="A40" s="179" t="s">
        <v>25</v>
      </c>
      <c r="B40" s="179">
        <v>1328</v>
      </c>
      <c r="C40" s="179"/>
      <c r="D40" s="179" t="s">
        <v>6</v>
      </c>
      <c r="E40" s="182"/>
      <c r="F40" s="177"/>
    </row>
    <row r="41" spans="1:6" ht="17.25" customHeight="1" hidden="1">
      <c r="A41" s="179" t="s">
        <v>10</v>
      </c>
      <c r="B41" s="179"/>
      <c r="C41" s="179">
        <v>1000</v>
      </c>
      <c r="D41" s="179" t="s">
        <v>6</v>
      </c>
      <c r="E41" s="182"/>
      <c r="F41" s="177"/>
    </row>
    <row r="42" spans="1:6" ht="17.25" customHeight="1" hidden="1">
      <c r="A42" s="179" t="s">
        <v>11</v>
      </c>
      <c r="B42" s="179"/>
      <c r="C42" s="179">
        <v>500</v>
      </c>
      <c r="D42" s="179" t="s">
        <v>6</v>
      </c>
      <c r="E42" s="182"/>
      <c r="F42" s="177"/>
    </row>
    <row r="43" spans="1:6" ht="17.25" customHeight="1" hidden="1">
      <c r="A43" s="179" t="s">
        <v>21</v>
      </c>
      <c r="B43" s="179">
        <v>650</v>
      </c>
      <c r="C43" s="179">
        <v>5870</v>
      </c>
      <c r="D43" s="179" t="s">
        <v>6</v>
      </c>
      <c r="E43" s="182"/>
      <c r="F43" s="177"/>
    </row>
    <row r="44" spans="1:6" ht="17.25" customHeight="1" hidden="1">
      <c r="A44" s="179" t="s">
        <v>12</v>
      </c>
      <c r="B44" s="179"/>
      <c r="C44" s="179"/>
      <c r="D44" s="179"/>
      <c r="E44" s="182"/>
      <c r="F44" s="177"/>
    </row>
    <row r="45" spans="1:6" ht="17.25" customHeight="1" hidden="1">
      <c r="A45" s="179" t="s">
        <v>30</v>
      </c>
      <c r="B45" s="179"/>
      <c r="C45" s="179"/>
      <c r="D45" s="179"/>
      <c r="E45" s="182"/>
      <c r="F45" s="177"/>
    </row>
    <row r="46" spans="1:6" ht="17.25" customHeight="1" hidden="1">
      <c r="A46" s="179" t="s">
        <v>14</v>
      </c>
      <c r="B46" s="179"/>
      <c r="C46" s="179"/>
      <c r="D46" s="179"/>
      <c r="E46" s="182"/>
      <c r="F46" s="177"/>
    </row>
    <row r="47" spans="1:6" ht="17.25" customHeight="1" hidden="1">
      <c r="A47" s="179" t="s">
        <v>15</v>
      </c>
      <c r="B47" s="179"/>
      <c r="C47" s="179"/>
      <c r="D47" s="179"/>
      <c r="E47" s="182"/>
      <c r="F47" s="177"/>
    </row>
    <row r="48" spans="1:6" ht="17.25" customHeight="1" hidden="1">
      <c r="A48" s="179" t="s">
        <v>16</v>
      </c>
      <c r="B48" s="179"/>
      <c r="C48" s="179"/>
      <c r="D48" s="179"/>
      <c r="E48" s="182"/>
      <c r="F48" s="177"/>
    </row>
    <row r="49" spans="1:6" ht="17.25" customHeight="1" hidden="1">
      <c r="A49" s="179" t="s">
        <v>17</v>
      </c>
      <c r="B49" s="179"/>
      <c r="C49" s="179"/>
      <c r="D49" s="179"/>
      <c r="E49" s="182"/>
      <c r="F49" s="177"/>
    </row>
    <row r="50" spans="1:6" ht="17.25" customHeight="1" hidden="1">
      <c r="A50" s="179" t="s">
        <v>18</v>
      </c>
      <c r="B50" s="179"/>
      <c r="C50" s="179"/>
      <c r="D50" s="179"/>
      <c r="E50" s="182"/>
      <c r="F50" s="177"/>
    </row>
    <row r="51" spans="1:6" ht="17.25" customHeight="1" hidden="1">
      <c r="A51" s="179" t="s">
        <v>19</v>
      </c>
      <c r="B51" s="179"/>
      <c r="C51" s="179"/>
      <c r="D51" s="179"/>
      <c r="E51" s="182"/>
      <c r="F51" s="177"/>
    </row>
    <row r="52" spans="1:6" s="64" customFormat="1" ht="17.25" customHeight="1">
      <c r="A52" s="6" t="s">
        <v>113</v>
      </c>
      <c r="B52" s="6"/>
      <c r="C52" s="6"/>
      <c r="D52" s="6"/>
      <c r="E52" s="6"/>
      <c r="F52" s="6"/>
    </row>
    <row r="53" spans="1:6" ht="17.25">
      <c r="A53" s="6" t="s">
        <v>129</v>
      </c>
      <c r="B53" s="6"/>
      <c r="C53" s="6"/>
      <c r="D53" s="6"/>
      <c r="E53" s="177"/>
      <c r="F53" s="177"/>
    </row>
    <row r="54" spans="1:6" ht="15" customHeight="1" hidden="1">
      <c r="A54" s="6" t="s">
        <v>40</v>
      </c>
      <c r="B54" s="6"/>
      <c r="C54" s="6"/>
      <c r="D54" s="6"/>
      <c r="E54" s="177"/>
      <c r="F54" s="177"/>
    </row>
    <row r="55" spans="1:6" ht="38.25" customHeight="1" hidden="1">
      <c r="A55" s="6" t="s">
        <v>81</v>
      </c>
      <c r="B55" s="6"/>
      <c r="C55" s="6"/>
      <c r="D55" s="6"/>
      <c r="E55" s="177"/>
      <c r="F55" s="177"/>
    </row>
    <row r="56" spans="1:6" s="64" customFormat="1" ht="18" customHeight="1">
      <c r="A56" s="6" t="s">
        <v>130</v>
      </c>
      <c r="B56" s="6"/>
      <c r="C56" s="6"/>
      <c r="D56" s="6"/>
      <c r="E56" s="6"/>
      <c r="F56" s="6"/>
    </row>
    <row r="57" spans="1:6" s="48" customFormat="1" ht="17.25" customHeight="1">
      <c r="A57" s="6" t="s">
        <v>131</v>
      </c>
      <c r="B57" s="6"/>
      <c r="C57" s="6"/>
      <c r="D57" s="6"/>
      <c r="E57" s="177"/>
      <c r="F57" s="177"/>
    </row>
    <row r="58" spans="1:5" s="48" customFormat="1" ht="17.25" customHeight="1">
      <c r="A58" s="75" t="s">
        <v>159</v>
      </c>
      <c r="B58" s="75"/>
      <c r="C58" s="75"/>
      <c r="D58" s="75"/>
      <c r="E58" s="87"/>
    </row>
    <row r="59" ht="16.5" customHeight="1">
      <c r="A59" s="53"/>
    </row>
  </sheetData>
  <sheetProtection/>
  <mergeCells count="6">
    <mergeCell ref="A29:E29"/>
    <mergeCell ref="A7:D7"/>
    <mergeCell ref="A6:D6"/>
    <mergeCell ref="A8:D8"/>
    <mergeCell ref="C10:D10"/>
    <mergeCell ref="A10:A11"/>
  </mergeCells>
  <printOptions/>
  <pageMargins left="0.46" right="0.29" top="0.2" bottom="0.2" header="0.2" footer="0.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3"/>
  <dimension ref="A2:E100"/>
  <sheetViews>
    <sheetView zoomScale="115" zoomScaleNormal="115" zoomScalePageLayoutView="0" workbookViewId="0" topLeftCell="A28">
      <selection activeCell="B94" sqref="B94"/>
    </sheetView>
  </sheetViews>
  <sheetFormatPr defaultColWidth="9.140625" defaultRowHeight="21.75" customHeight="1"/>
  <cols>
    <col min="1" max="1" width="52.8515625" style="7" customWidth="1"/>
    <col min="2" max="2" width="17.28125" style="8" customWidth="1"/>
    <col min="3" max="3" width="18.57421875" style="9" customWidth="1"/>
    <col min="4" max="4" width="12.7109375" style="9" bestFit="1" customWidth="1"/>
    <col min="5" max="16384" width="9.140625" style="9" customWidth="1"/>
  </cols>
  <sheetData>
    <row r="2" spans="3:4" ht="17.25" customHeight="1">
      <c r="C2" s="70"/>
      <c r="D2" s="70" t="s">
        <v>115</v>
      </c>
    </row>
    <row r="3" ht="17.25"/>
    <row r="4" spans="2:3" ht="17.25">
      <c r="B4" s="11"/>
      <c r="C4" s="70"/>
    </row>
    <row r="5" spans="2:3" ht="17.25">
      <c r="B5" s="11"/>
      <c r="C5" s="70"/>
    </row>
    <row r="6" ht="17.25">
      <c r="B6" s="11"/>
    </row>
    <row r="7" spans="1:3" ht="18.75" customHeight="1">
      <c r="A7" s="154" t="s">
        <v>132</v>
      </c>
      <c r="B7" s="154"/>
      <c r="C7" s="154"/>
    </row>
    <row r="8" spans="1:3" s="14" customFormat="1" ht="17.25" customHeight="1">
      <c r="A8" s="154" t="s">
        <v>97</v>
      </c>
      <c r="B8" s="154"/>
      <c r="C8" s="154"/>
    </row>
    <row r="9" spans="1:3" s="67" customFormat="1" ht="17.25" customHeight="1">
      <c r="A9" s="154" t="s">
        <v>184</v>
      </c>
      <c r="B9" s="154"/>
      <c r="C9" s="154"/>
    </row>
    <row r="10" spans="1:3" s="14" customFormat="1" ht="24" customHeight="1">
      <c r="A10" s="15"/>
      <c r="B10" s="38"/>
      <c r="C10" s="38"/>
    </row>
    <row r="11" spans="1:4" s="16" customFormat="1" ht="36" customHeight="1">
      <c r="A11" s="157" t="s">
        <v>58</v>
      </c>
      <c r="B11" s="155" t="s">
        <v>59</v>
      </c>
      <c r="C11" s="156"/>
      <c r="D11" s="43"/>
    </row>
    <row r="12" spans="1:3" s="16" customFormat="1" ht="17.25">
      <c r="A12" s="158"/>
      <c r="B12" s="65" t="s">
        <v>68</v>
      </c>
      <c r="C12" s="65" t="s">
        <v>99</v>
      </c>
    </row>
    <row r="13" spans="1:3" s="16" customFormat="1" ht="17.25">
      <c r="A13" s="82">
        <v>1</v>
      </c>
      <c r="B13" s="82">
        <v>2</v>
      </c>
      <c r="C13" s="82">
        <v>3</v>
      </c>
    </row>
    <row r="14" spans="1:3" ht="32.25" customHeight="1">
      <c r="A14" s="49" t="s">
        <v>100</v>
      </c>
      <c r="B14" s="80">
        <f>B15+B16</f>
        <v>23140.8</v>
      </c>
      <c r="C14" s="80">
        <f>C15+C16</f>
        <v>11259.15624</v>
      </c>
    </row>
    <row r="15" spans="1:3" ht="21" customHeight="1">
      <c r="A15" s="49" t="s">
        <v>101</v>
      </c>
      <c r="B15" s="80">
        <v>4684.8</v>
      </c>
      <c r="C15" s="80">
        <f aca="true" t="shared" si="0" ref="C15:C28">B15*486.55/1000</f>
        <v>2279.38944</v>
      </c>
    </row>
    <row r="16" spans="1:3" ht="20.25" customHeight="1">
      <c r="A16" s="49" t="s">
        <v>102</v>
      </c>
      <c r="B16" s="80">
        <v>18456</v>
      </c>
      <c r="C16" s="80">
        <f t="shared" si="0"/>
        <v>8979.766800000001</v>
      </c>
    </row>
    <row r="17" spans="1:3" ht="25.5" customHeight="1">
      <c r="A17" s="49" t="s">
        <v>103</v>
      </c>
      <c r="B17" s="80">
        <v>5537</v>
      </c>
      <c r="C17" s="80">
        <f t="shared" si="0"/>
        <v>2694.0273500000003</v>
      </c>
    </row>
    <row r="18" spans="1:3" ht="26.25" customHeight="1">
      <c r="A18" s="93" t="s">
        <v>116</v>
      </c>
      <c r="B18" s="80">
        <f>SUM(B19:B23)</f>
        <v>17063.6</v>
      </c>
      <c r="C18" s="80">
        <f>SUM(C19:C23)</f>
        <v>8302.29458</v>
      </c>
    </row>
    <row r="19" spans="1:3" ht="21.75" customHeight="1">
      <c r="A19" s="45" t="s">
        <v>62</v>
      </c>
      <c r="B19" s="80">
        <v>9300</v>
      </c>
      <c r="C19" s="80">
        <f t="shared" si="0"/>
        <v>4524.915</v>
      </c>
    </row>
    <row r="20" spans="1:3" ht="21.75" customHeight="1">
      <c r="A20" s="62" t="s">
        <v>105</v>
      </c>
      <c r="B20" s="80">
        <v>500</v>
      </c>
      <c r="C20" s="80">
        <f t="shared" si="0"/>
        <v>243.275</v>
      </c>
    </row>
    <row r="21" spans="1:3" ht="21" customHeight="1">
      <c r="A21" s="62" t="s">
        <v>104</v>
      </c>
      <c r="B21" s="80">
        <v>3703.6</v>
      </c>
      <c r="C21" s="80">
        <f t="shared" si="0"/>
        <v>1801.98658</v>
      </c>
    </row>
    <row r="22" spans="1:3" ht="21.75" customHeight="1">
      <c r="A22" s="45" t="s">
        <v>64</v>
      </c>
      <c r="B22" s="80">
        <v>2160</v>
      </c>
      <c r="C22" s="80">
        <f t="shared" si="0"/>
        <v>1050.948</v>
      </c>
    </row>
    <row r="23" spans="1:3" ht="21.75" customHeight="1">
      <c r="A23" s="99" t="s">
        <v>106</v>
      </c>
      <c r="B23" s="80">
        <v>1400</v>
      </c>
      <c r="C23" s="80">
        <f t="shared" si="0"/>
        <v>681.17</v>
      </c>
    </row>
    <row r="24" spans="1:3" ht="25.5" customHeight="1">
      <c r="A24" s="45" t="s">
        <v>107</v>
      </c>
      <c r="B24" s="80">
        <v>1942.4</v>
      </c>
      <c r="C24" s="80">
        <f t="shared" si="0"/>
        <v>945.0747200000001</v>
      </c>
    </row>
    <row r="25" spans="1:3" ht="25.5" customHeight="1">
      <c r="A25" s="45" t="s">
        <v>108</v>
      </c>
      <c r="B25" s="80">
        <f>B26+B28+B27</f>
        <v>8700</v>
      </c>
      <c r="C25" s="80">
        <f>C26+C28+C27</f>
        <v>4232.985000000001</v>
      </c>
    </row>
    <row r="26" spans="1:3" ht="20.25" customHeight="1">
      <c r="A26" s="45" t="s">
        <v>109</v>
      </c>
      <c r="B26" s="80">
        <v>2100</v>
      </c>
      <c r="C26" s="80">
        <f t="shared" si="0"/>
        <v>1021.755</v>
      </c>
    </row>
    <row r="27" spans="1:3" ht="20.25" customHeight="1">
      <c r="A27" s="45" t="s">
        <v>124</v>
      </c>
      <c r="B27" s="80">
        <v>1600</v>
      </c>
      <c r="C27" s="80">
        <f t="shared" si="0"/>
        <v>778.48</v>
      </c>
    </row>
    <row r="28" spans="1:3" ht="20.25" customHeight="1">
      <c r="A28" s="63" t="s">
        <v>110</v>
      </c>
      <c r="B28" s="80">
        <v>5000</v>
      </c>
      <c r="C28" s="80">
        <f t="shared" si="0"/>
        <v>2432.75</v>
      </c>
    </row>
    <row r="29" spans="1:3" ht="30" customHeight="1">
      <c r="A29" s="45" t="s">
        <v>111</v>
      </c>
      <c r="B29" s="80">
        <f>B14+B17+B18+B24+B25</f>
        <v>56383.799999999996</v>
      </c>
      <c r="C29" s="80">
        <f>C14+C17+C18+C24+C25</f>
        <v>27433.537890000003</v>
      </c>
    </row>
    <row r="30" spans="1:5" ht="18" customHeight="1">
      <c r="A30" s="180" t="s">
        <v>90</v>
      </c>
      <c r="B30" s="180"/>
      <c r="C30" s="180"/>
      <c r="D30" s="180"/>
      <c r="E30" s="177"/>
    </row>
    <row r="31" spans="1:5" s="4" customFormat="1" ht="18" customHeight="1">
      <c r="A31" s="6" t="s">
        <v>177</v>
      </c>
      <c r="B31" s="178"/>
      <c r="C31" s="178"/>
      <c r="D31" s="177"/>
      <c r="E31" s="177"/>
    </row>
    <row r="32" spans="1:5" s="64" customFormat="1" ht="15">
      <c r="A32" s="6" t="s">
        <v>112</v>
      </c>
      <c r="B32" s="6"/>
      <c r="C32" s="6"/>
      <c r="D32" s="6"/>
      <c r="E32" s="6"/>
    </row>
    <row r="33" spans="1:5" s="64" customFormat="1" ht="15">
      <c r="A33" s="6" t="s">
        <v>194</v>
      </c>
      <c r="B33" s="6"/>
      <c r="C33" s="6"/>
      <c r="D33" s="6"/>
      <c r="E33" s="6"/>
    </row>
    <row r="34" spans="1:5" ht="17.25">
      <c r="A34" s="6" t="s">
        <v>195</v>
      </c>
      <c r="B34" s="6"/>
      <c r="C34" s="6"/>
      <c r="D34" s="177"/>
      <c r="E34" s="177"/>
    </row>
    <row r="35" spans="1:5" s="64" customFormat="1" ht="17.25" customHeight="1">
      <c r="A35" s="6" t="s">
        <v>113</v>
      </c>
      <c r="B35" s="6"/>
      <c r="C35" s="6"/>
      <c r="D35" s="6"/>
      <c r="E35" s="6"/>
    </row>
    <row r="36" spans="1:5" ht="17.25" customHeight="1" hidden="1">
      <c r="A36" s="6" t="s">
        <v>40</v>
      </c>
      <c r="B36" s="6"/>
      <c r="C36" s="6"/>
      <c r="D36" s="177"/>
      <c r="E36" s="177"/>
    </row>
    <row r="37" spans="1:5" ht="17.25" customHeight="1" hidden="1">
      <c r="A37" s="6" t="s">
        <v>82</v>
      </c>
      <c r="B37" s="6"/>
      <c r="C37" s="6"/>
      <c r="D37" s="177"/>
      <c r="E37" s="177"/>
    </row>
    <row r="38" spans="1:5" ht="17.25" customHeight="1" hidden="1">
      <c r="A38" s="6" t="s">
        <v>37</v>
      </c>
      <c r="B38" s="6">
        <v>800</v>
      </c>
      <c r="C38" s="6" t="s">
        <v>6</v>
      </c>
      <c r="D38" s="177"/>
      <c r="E38" s="177"/>
    </row>
    <row r="39" spans="1:5" ht="17.25" customHeight="1" hidden="1">
      <c r="A39" s="6" t="s">
        <v>25</v>
      </c>
      <c r="B39" s="6">
        <v>608</v>
      </c>
      <c r="C39" s="6" t="s">
        <v>6</v>
      </c>
      <c r="D39" s="177"/>
      <c r="E39" s="177"/>
    </row>
    <row r="40" spans="1:5" ht="17.25" customHeight="1" hidden="1">
      <c r="A40" s="6" t="s">
        <v>56</v>
      </c>
      <c r="B40" s="6">
        <v>1000</v>
      </c>
      <c r="C40" s="6" t="s">
        <v>6</v>
      </c>
      <c r="D40" s="177"/>
      <c r="E40" s="177"/>
    </row>
    <row r="41" spans="1:5" ht="17.25" customHeight="1" hidden="1">
      <c r="A41" s="6" t="s">
        <v>9</v>
      </c>
      <c r="B41" s="6">
        <v>200</v>
      </c>
      <c r="C41" s="6" t="s">
        <v>6</v>
      </c>
      <c r="D41" s="177"/>
      <c r="E41" s="177"/>
    </row>
    <row r="42" spans="1:5" ht="17.25" customHeight="1" hidden="1">
      <c r="A42" s="6" t="s">
        <v>51</v>
      </c>
      <c r="B42" s="6">
        <v>210</v>
      </c>
      <c r="C42" s="6" t="s">
        <v>6</v>
      </c>
      <c r="D42" s="177"/>
      <c r="E42" s="177"/>
    </row>
    <row r="43" spans="1:5" ht="17.25" customHeight="1" hidden="1">
      <c r="A43" s="6" t="s">
        <v>11</v>
      </c>
      <c r="B43" s="6">
        <v>500</v>
      </c>
      <c r="C43" s="6" t="s">
        <v>6</v>
      </c>
      <c r="D43" s="177"/>
      <c r="E43" s="177"/>
    </row>
    <row r="44" spans="1:5" ht="17.25" customHeight="1" hidden="1">
      <c r="A44" s="6" t="s">
        <v>45</v>
      </c>
      <c r="B44" s="6"/>
      <c r="C44" s="6" t="s">
        <v>6</v>
      </c>
      <c r="D44" s="177"/>
      <c r="E44" s="177"/>
    </row>
    <row r="45" spans="1:5" ht="17.25" customHeight="1" hidden="1">
      <c r="A45" s="6" t="s">
        <v>31</v>
      </c>
      <c r="B45" s="6">
        <v>330</v>
      </c>
      <c r="C45" s="6" t="s">
        <v>6</v>
      </c>
      <c r="D45" s="177"/>
      <c r="E45" s="177"/>
    </row>
    <row r="46" spans="1:5" ht="17.25" customHeight="1" hidden="1">
      <c r="A46" s="6" t="s">
        <v>26</v>
      </c>
      <c r="B46" s="6">
        <v>1200</v>
      </c>
      <c r="C46" s="6" t="s">
        <v>6</v>
      </c>
      <c r="D46" s="177"/>
      <c r="E46" s="177"/>
    </row>
    <row r="47" spans="1:5" ht="17.25" customHeight="1" hidden="1">
      <c r="A47" s="6" t="s">
        <v>8</v>
      </c>
      <c r="B47" s="6">
        <v>3016</v>
      </c>
      <c r="C47" s="6" t="s">
        <v>6</v>
      </c>
      <c r="D47" s="177"/>
      <c r="E47" s="177"/>
    </row>
    <row r="48" spans="1:5" ht="17.25" customHeight="1" hidden="1">
      <c r="A48" s="6" t="s">
        <v>12</v>
      </c>
      <c r="B48" s="6"/>
      <c r="C48" s="6"/>
      <c r="D48" s="177"/>
      <c r="E48" s="177"/>
    </row>
    <row r="49" spans="1:5" ht="17.25" customHeight="1" hidden="1">
      <c r="A49" s="6" t="s">
        <v>49</v>
      </c>
      <c r="B49" s="6"/>
      <c r="C49" s="6"/>
      <c r="D49" s="177"/>
      <c r="E49" s="177"/>
    </row>
    <row r="50" spans="1:5" ht="17.25" customHeight="1" hidden="1">
      <c r="A50" s="6" t="s">
        <v>14</v>
      </c>
      <c r="B50" s="6"/>
      <c r="C50" s="6"/>
      <c r="D50" s="177"/>
      <c r="E50" s="177"/>
    </row>
    <row r="51" spans="1:5" ht="17.25" customHeight="1" hidden="1">
      <c r="A51" s="6" t="s">
        <v>15</v>
      </c>
      <c r="B51" s="6"/>
      <c r="C51" s="6"/>
      <c r="D51" s="177"/>
      <c r="E51" s="177"/>
    </row>
    <row r="52" spans="1:5" ht="17.25" customHeight="1" hidden="1">
      <c r="A52" s="6" t="s">
        <v>16</v>
      </c>
      <c r="B52" s="6"/>
      <c r="C52" s="6"/>
      <c r="D52" s="177"/>
      <c r="E52" s="177"/>
    </row>
    <row r="53" spans="1:5" ht="17.25" customHeight="1" hidden="1">
      <c r="A53" s="6" t="s">
        <v>17</v>
      </c>
      <c r="B53" s="6"/>
      <c r="C53" s="6"/>
      <c r="D53" s="177"/>
      <c r="E53" s="177"/>
    </row>
    <row r="54" spans="1:5" ht="17.25" customHeight="1" hidden="1">
      <c r="A54" s="6" t="s">
        <v>28</v>
      </c>
      <c r="B54" s="6"/>
      <c r="C54" s="6"/>
      <c r="D54" s="177"/>
      <c r="E54" s="177"/>
    </row>
    <row r="55" spans="1:5" ht="17.25" customHeight="1" hidden="1">
      <c r="A55" s="6" t="s">
        <v>19</v>
      </c>
      <c r="B55" s="6"/>
      <c r="C55" s="6"/>
      <c r="D55" s="177"/>
      <c r="E55" s="177"/>
    </row>
    <row r="56" spans="1:5" ht="17.25" customHeight="1" hidden="1">
      <c r="A56" s="6" t="s">
        <v>20</v>
      </c>
      <c r="B56" s="6"/>
      <c r="C56" s="6"/>
      <c r="D56" s="177"/>
      <c r="E56" s="177"/>
    </row>
    <row r="57" spans="1:5" ht="17.25" customHeight="1" hidden="1">
      <c r="A57" s="6"/>
      <c r="B57" s="6"/>
      <c r="C57" s="6"/>
      <c r="D57" s="177"/>
      <c r="E57" s="177"/>
    </row>
    <row r="58" spans="1:5" ht="15" customHeight="1" hidden="1">
      <c r="A58" s="6" t="s">
        <v>29</v>
      </c>
      <c r="B58" s="6"/>
      <c r="C58" s="6"/>
      <c r="D58" s="177"/>
      <c r="E58" s="177"/>
    </row>
    <row r="59" spans="1:5" ht="38.25" customHeight="1" hidden="1">
      <c r="A59" s="6" t="s">
        <v>53</v>
      </c>
      <c r="B59" s="6"/>
      <c r="C59" s="6"/>
      <c r="D59" s="177"/>
      <c r="E59" s="177"/>
    </row>
    <row r="60" spans="1:5" ht="21.75" customHeight="1" hidden="1">
      <c r="A60" s="6"/>
      <c r="B60" s="6"/>
      <c r="C60" s="6"/>
      <c r="D60" s="177"/>
      <c r="E60" s="177"/>
    </row>
    <row r="61" spans="1:5" ht="21.75" customHeight="1" hidden="1">
      <c r="A61" s="6"/>
      <c r="B61" s="6"/>
      <c r="C61" s="6"/>
      <c r="D61" s="177"/>
      <c r="E61" s="177"/>
    </row>
    <row r="62" spans="1:5" ht="21.75" customHeight="1" hidden="1">
      <c r="A62" s="6"/>
      <c r="B62" s="6"/>
      <c r="C62" s="6"/>
      <c r="D62" s="177"/>
      <c r="E62" s="177"/>
    </row>
    <row r="63" spans="1:5" ht="21.75" customHeight="1" hidden="1">
      <c r="A63" s="6"/>
      <c r="B63" s="6"/>
      <c r="C63" s="6"/>
      <c r="D63" s="177"/>
      <c r="E63" s="177"/>
    </row>
    <row r="64" spans="1:5" ht="21.75" customHeight="1" hidden="1">
      <c r="A64" s="6"/>
      <c r="B64" s="6"/>
      <c r="C64" s="6"/>
      <c r="D64" s="177"/>
      <c r="E64" s="177"/>
    </row>
    <row r="65" spans="1:5" ht="21.75" customHeight="1" hidden="1">
      <c r="A65" s="6"/>
      <c r="B65" s="6"/>
      <c r="C65" s="6"/>
      <c r="D65" s="177"/>
      <c r="E65" s="177"/>
    </row>
    <row r="66" spans="1:5" ht="21.75" customHeight="1" hidden="1">
      <c r="A66" s="6"/>
      <c r="B66" s="6"/>
      <c r="C66" s="6"/>
      <c r="D66" s="177"/>
      <c r="E66" s="177"/>
    </row>
    <row r="67" spans="1:5" ht="21.75" customHeight="1" hidden="1">
      <c r="A67" s="6"/>
      <c r="B67" s="6"/>
      <c r="C67" s="6"/>
      <c r="D67" s="177"/>
      <c r="E67" s="177"/>
    </row>
    <row r="68" spans="1:5" ht="21.75" customHeight="1" hidden="1">
      <c r="A68" s="6"/>
      <c r="B68" s="6"/>
      <c r="C68" s="6"/>
      <c r="D68" s="177"/>
      <c r="E68" s="177"/>
    </row>
    <row r="69" spans="1:5" ht="21.75" customHeight="1" hidden="1">
      <c r="A69" s="6"/>
      <c r="B69" s="6"/>
      <c r="C69" s="6"/>
      <c r="D69" s="177"/>
      <c r="E69" s="177"/>
    </row>
    <row r="70" spans="1:5" ht="21.75" customHeight="1" hidden="1">
      <c r="A70" s="6"/>
      <c r="B70" s="6"/>
      <c r="C70" s="6"/>
      <c r="D70" s="177"/>
      <c r="E70" s="177"/>
    </row>
    <row r="71" spans="1:5" ht="21.75" customHeight="1" hidden="1">
      <c r="A71" s="6"/>
      <c r="B71" s="6"/>
      <c r="C71" s="6"/>
      <c r="D71" s="177"/>
      <c r="E71" s="177"/>
    </row>
    <row r="72" spans="1:5" ht="21.75" customHeight="1" hidden="1">
      <c r="A72" s="6"/>
      <c r="B72" s="6"/>
      <c r="C72" s="6"/>
      <c r="D72" s="177"/>
      <c r="E72" s="177"/>
    </row>
    <row r="73" spans="1:5" ht="21.75" customHeight="1" hidden="1">
      <c r="A73" s="6"/>
      <c r="B73" s="6"/>
      <c r="C73" s="6"/>
      <c r="D73" s="177"/>
      <c r="E73" s="177"/>
    </row>
    <row r="74" spans="1:5" ht="21.75" customHeight="1" hidden="1">
      <c r="A74" s="6"/>
      <c r="B74" s="6"/>
      <c r="C74" s="6"/>
      <c r="D74" s="177"/>
      <c r="E74" s="177"/>
    </row>
    <row r="75" spans="1:5" ht="21.75" customHeight="1" hidden="1">
      <c r="A75" s="6"/>
      <c r="B75" s="6"/>
      <c r="C75" s="6"/>
      <c r="D75" s="177"/>
      <c r="E75" s="177"/>
    </row>
    <row r="76" spans="1:5" ht="21.75" customHeight="1" hidden="1">
      <c r="A76" s="6"/>
      <c r="B76" s="6"/>
      <c r="C76" s="6"/>
      <c r="D76" s="177"/>
      <c r="E76" s="177"/>
    </row>
    <row r="77" spans="1:5" ht="21.75" customHeight="1" hidden="1">
      <c r="A77" s="6"/>
      <c r="B77" s="6"/>
      <c r="C77" s="6"/>
      <c r="D77" s="177"/>
      <c r="E77" s="177"/>
    </row>
    <row r="78" spans="1:5" ht="21.75" customHeight="1" hidden="1">
      <c r="A78" s="6"/>
      <c r="B78" s="6"/>
      <c r="C78" s="6"/>
      <c r="D78" s="177"/>
      <c r="E78" s="177"/>
    </row>
    <row r="79" spans="1:5" ht="21.75" customHeight="1" hidden="1">
      <c r="A79" s="6"/>
      <c r="B79" s="6"/>
      <c r="C79" s="6"/>
      <c r="D79" s="177"/>
      <c r="E79" s="177"/>
    </row>
    <row r="80" spans="1:5" ht="21.75" customHeight="1" hidden="1">
      <c r="A80" s="6"/>
      <c r="B80" s="6"/>
      <c r="C80" s="6"/>
      <c r="D80" s="177"/>
      <c r="E80" s="177"/>
    </row>
    <row r="81" spans="1:5" ht="21.75" customHeight="1" hidden="1">
      <c r="A81" s="6"/>
      <c r="B81" s="6"/>
      <c r="C81" s="6"/>
      <c r="D81" s="177"/>
      <c r="E81" s="177"/>
    </row>
    <row r="82" spans="1:5" ht="21.75" customHeight="1" hidden="1">
      <c r="A82" s="6"/>
      <c r="B82" s="6"/>
      <c r="C82" s="6"/>
      <c r="D82" s="177"/>
      <c r="E82" s="177"/>
    </row>
    <row r="83" spans="1:5" ht="21.75" customHeight="1" hidden="1">
      <c r="A83" s="6"/>
      <c r="B83" s="6"/>
      <c r="C83" s="6"/>
      <c r="D83" s="177"/>
      <c r="E83" s="177"/>
    </row>
    <row r="84" spans="1:5" ht="21.75" customHeight="1" hidden="1">
      <c r="A84" s="6"/>
      <c r="B84" s="6"/>
      <c r="C84" s="6"/>
      <c r="D84" s="177"/>
      <c r="E84" s="177"/>
    </row>
    <row r="85" spans="1:5" ht="21.75" customHeight="1" hidden="1">
      <c r="A85" s="6"/>
      <c r="B85" s="6"/>
      <c r="C85" s="6"/>
      <c r="D85" s="177"/>
      <c r="E85" s="177"/>
    </row>
    <row r="86" spans="1:5" ht="21.75" customHeight="1" hidden="1">
      <c r="A86" s="6"/>
      <c r="B86" s="6"/>
      <c r="C86" s="6"/>
      <c r="D86" s="177"/>
      <c r="E86" s="177"/>
    </row>
    <row r="87" spans="1:5" ht="21.75" customHeight="1" hidden="1">
      <c r="A87" s="6"/>
      <c r="B87" s="6"/>
      <c r="C87" s="6"/>
      <c r="D87" s="177"/>
      <c r="E87" s="177"/>
    </row>
    <row r="88" spans="1:5" ht="21.75" customHeight="1" hidden="1">
      <c r="A88" s="6"/>
      <c r="B88" s="6"/>
      <c r="C88" s="6"/>
      <c r="D88" s="177"/>
      <c r="E88" s="177"/>
    </row>
    <row r="89" spans="1:5" ht="21.75" customHeight="1" hidden="1">
      <c r="A89" s="6"/>
      <c r="B89" s="6"/>
      <c r="C89" s="6"/>
      <c r="D89" s="177"/>
      <c r="E89" s="177"/>
    </row>
    <row r="90" spans="1:5" ht="21.75" customHeight="1" hidden="1">
      <c r="A90" s="6"/>
      <c r="B90" s="6"/>
      <c r="C90" s="6"/>
      <c r="D90" s="177"/>
      <c r="E90" s="177"/>
    </row>
    <row r="91" spans="1:5" ht="21.75" customHeight="1" hidden="1">
      <c r="A91" s="6"/>
      <c r="B91" s="6"/>
      <c r="C91" s="6"/>
      <c r="D91" s="177"/>
      <c r="E91" s="177"/>
    </row>
    <row r="92" spans="1:5" ht="21.75" customHeight="1" hidden="1">
      <c r="A92" s="6"/>
      <c r="B92" s="6"/>
      <c r="C92" s="6"/>
      <c r="D92" s="177"/>
      <c r="E92" s="177"/>
    </row>
    <row r="93" spans="1:5" ht="21.75" customHeight="1" hidden="1">
      <c r="A93" s="6"/>
      <c r="B93" s="6"/>
      <c r="C93" s="6"/>
      <c r="D93" s="177"/>
      <c r="E93" s="177"/>
    </row>
    <row r="94" spans="1:5" ht="17.25">
      <c r="A94" s="6" t="s">
        <v>133</v>
      </c>
      <c r="B94" s="6"/>
      <c r="C94" s="6"/>
      <c r="D94" s="177"/>
      <c r="E94" s="177"/>
    </row>
    <row r="95" spans="1:5" s="86" customFormat="1" ht="18" customHeight="1">
      <c r="A95" s="6" t="s">
        <v>130</v>
      </c>
      <c r="B95" s="183"/>
      <c r="C95" s="183"/>
      <c r="D95" s="183"/>
      <c r="E95" s="183"/>
    </row>
    <row r="96" spans="1:5" s="48" customFormat="1" ht="17.25" customHeight="1">
      <c r="A96" s="6" t="s">
        <v>134</v>
      </c>
      <c r="B96" s="6"/>
      <c r="C96" s="6"/>
      <c r="D96" s="177"/>
      <c r="E96" s="177"/>
    </row>
    <row r="97" spans="1:3" s="48" customFormat="1" ht="17.25" customHeight="1">
      <c r="A97" s="64"/>
      <c r="B97" s="64"/>
      <c r="C97" s="64"/>
    </row>
    <row r="98" spans="1:3" ht="21.75" customHeight="1">
      <c r="A98" s="64"/>
      <c r="B98" s="64"/>
      <c r="C98" s="64"/>
    </row>
    <row r="99" spans="1:3" ht="21.75" customHeight="1">
      <c r="A99" s="64"/>
      <c r="B99" s="64"/>
      <c r="C99" s="64"/>
    </row>
    <row r="100" spans="1:3" ht="21.75" customHeight="1">
      <c r="A100" s="64"/>
      <c r="B100" s="64"/>
      <c r="C100" s="64"/>
    </row>
  </sheetData>
  <sheetProtection/>
  <mergeCells count="6">
    <mergeCell ref="A30:D30"/>
    <mergeCell ref="A11:A12"/>
    <mergeCell ref="B11:C11"/>
    <mergeCell ref="A7:C7"/>
    <mergeCell ref="A8:C8"/>
    <mergeCell ref="A9:C9"/>
  </mergeCells>
  <printOptions horizontalCentered="1"/>
  <pageMargins left="0.37" right="0.18" top="0.2" bottom="0.2" header="0.2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2"/>
  <dimension ref="A2:E58"/>
  <sheetViews>
    <sheetView zoomScale="115" zoomScaleNormal="115" zoomScalePageLayoutView="0" workbookViewId="0" topLeftCell="A28">
      <selection activeCell="A30" sqref="A30:E55"/>
    </sheetView>
  </sheetViews>
  <sheetFormatPr defaultColWidth="9.140625" defaultRowHeight="21.75" customHeight="1"/>
  <cols>
    <col min="1" max="1" width="50.8515625" style="7" customWidth="1"/>
    <col min="2" max="2" width="15.00390625" style="8" customWidth="1"/>
    <col min="3" max="3" width="20.421875" style="9" customWidth="1"/>
    <col min="4" max="4" width="11.7109375" style="9" customWidth="1"/>
    <col min="5" max="16384" width="9.140625" style="9" customWidth="1"/>
  </cols>
  <sheetData>
    <row r="1" ht="17.25"/>
    <row r="2" spans="3:4" ht="17.25">
      <c r="C2" s="70"/>
      <c r="D2" s="70" t="s">
        <v>115</v>
      </c>
    </row>
    <row r="3" ht="25.5" customHeight="1"/>
    <row r="4" ht="25.5" customHeight="1"/>
    <row r="5" spans="2:3" ht="15" customHeight="1">
      <c r="B5" s="12"/>
      <c r="C5" s="12"/>
    </row>
    <row r="6" spans="1:3" s="67" customFormat="1" ht="18.75" customHeight="1">
      <c r="A6" s="154" t="s">
        <v>135</v>
      </c>
      <c r="B6" s="154"/>
      <c r="C6" s="154"/>
    </row>
    <row r="7" spans="1:3" s="67" customFormat="1" ht="18.75" customHeight="1">
      <c r="A7" s="154" t="s">
        <v>97</v>
      </c>
      <c r="B7" s="154"/>
      <c r="C7" s="154"/>
    </row>
    <row r="8" spans="1:3" s="67" customFormat="1" ht="17.25" customHeight="1">
      <c r="A8" s="154" t="s">
        <v>184</v>
      </c>
      <c r="B8" s="154"/>
      <c r="C8" s="154"/>
    </row>
    <row r="9" spans="1:2" s="14" customFormat="1" ht="18" customHeight="1">
      <c r="A9" s="8"/>
      <c r="B9" s="8"/>
    </row>
    <row r="10" spans="1:3" s="16" customFormat="1" ht="35.25" customHeight="1">
      <c r="A10" s="157" t="s">
        <v>58</v>
      </c>
      <c r="B10" s="155" t="s">
        <v>59</v>
      </c>
      <c r="C10" s="156"/>
    </row>
    <row r="11" spans="1:3" s="16" customFormat="1" ht="17.25">
      <c r="A11" s="158"/>
      <c r="B11" s="91" t="s">
        <v>73</v>
      </c>
      <c r="C11" s="65" t="s">
        <v>99</v>
      </c>
    </row>
    <row r="12" spans="1:3" s="16" customFormat="1" ht="13.5" customHeight="1">
      <c r="A12" s="79">
        <v>1</v>
      </c>
      <c r="B12" s="79">
        <v>2</v>
      </c>
      <c r="C12" s="79">
        <v>3</v>
      </c>
    </row>
    <row r="13" spans="1:3" ht="31.5" customHeight="1">
      <c r="A13" s="49" t="s">
        <v>100</v>
      </c>
      <c r="B13" s="80">
        <f>B14+B15</f>
        <v>28632</v>
      </c>
      <c r="C13" s="80">
        <f>C14+C15</f>
        <v>15852.106799999998</v>
      </c>
    </row>
    <row r="14" spans="1:3" ht="21.75" customHeight="1">
      <c r="A14" s="49" t="s">
        <v>101</v>
      </c>
      <c r="B14" s="80">
        <v>3624</v>
      </c>
      <c r="C14" s="80">
        <f>B14*553.65/1000</f>
        <v>2006.4275999999998</v>
      </c>
    </row>
    <row r="15" spans="1:3" ht="21" customHeight="1">
      <c r="A15" s="49" t="s">
        <v>102</v>
      </c>
      <c r="B15" s="80">
        <v>25008</v>
      </c>
      <c r="C15" s="80">
        <f>B15*553.65/1000</f>
        <v>13845.679199999999</v>
      </c>
    </row>
    <row r="16" spans="1:3" ht="33.75" customHeight="1">
      <c r="A16" s="49" t="s">
        <v>103</v>
      </c>
      <c r="B16" s="80">
        <v>5002</v>
      </c>
      <c r="C16" s="80">
        <f>B16*553.65/1000</f>
        <v>2769.3572999999997</v>
      </c>
    </row>
    <row r="17" spans="1:3" ht="24.75" customHeight="1">
      <c r="A17" s="93" t="s">
        <v>116</v>
      </c>
      <c r="B17" s="80">
        <f>SUM(B18:B22)</f>
        <v>27681.6</v>
      </c>
      <c r="C17" s="80">
        <f>SUM(C18:C22)</f>
        <v>15325.91784</v>
      </c>
    </row>
    <row r="18" spans="1:3" ht="20.25" customHeight="1">
      <c r="A18" s="45" t="s">
        <v>86</v>
      </c>
      <c r="B18" s="80">
        <v>16800</v>
      </c>
      <c r="C18" s="80">
        <f>B18*553.65/1000</f>
        <v>9301.32</v>
      </c>
    </row>
    <row r="19" spans="1:3" ht="21" customHeight="1">
      <c r="A19" s="62" t="s">
        <v>105</v>
      </c>
      <c r="B19" s="80">
        <v>1742</v>
      </c>
      <c r="C19" s="80">
        <f aca="true" t="shared" si="0" ref="C19:C28">B19*553.65/1000</f>
        <v>964.4582999999999</v>
      </c>
    </row>
    <row r="20" spans="1:3" ht="21" customHeight="1">
      <c r="A20" s="62" t="s">
        <v>104</v>
      </c>
      <c r="B20" s="80">
        <v>4020</v>
      </c>
      <c r="C20" s="80">
        <f t="shared" si="0"/>
        <v>2225.673</v>
      </c>
    </row>
    <row r="21" spans="1:3" ht="21" customHeight="1">
      <c r="A21" s="45" t="s">
        <v>64</v>
      </c>
      <c r="B21" s="80">
        <v>3575</v>
      </c>
      <c r="C21" s="80">
        <f t="shared" si="0"/>
        <v>1979.29875</v>
      </c>
    </row>
    <row r="22" spans="1:3" ht="21" customHeight="1">
      <c r="A22" s="99" t="s">
        <v>106</v>
      </c>
      <c r="B22" s="80">
        <v>1544.6</v>
      </c>
      <c r="C22" s="80">
        <f t="shared" si="0"/>
        <v>855.16779</v>
      </c>
    </row>
    <row r="23" spans="1:3" ht="21" customHeight="1">
      <c r="A23" s="45" t="s">
        <v>107</v>
      </c>
      <c r="B23" s="80">
        <v>2260</v>
      </c>
      <c r="C23" s="80">
        <f t="shared" si="0"/>
        <v>1251.249</v>
      </c>
    </row>
    <row r="24" spans="1:3" ht="22.5" customHeight="1">
      <c r="A24" s="45" t="s">
        <v>108</v>
      </c>
      <c r="B24" s="80">
        <f>SUM(B25:B28)</f>
        <v>39670</v>
      </c>
      <c r="C24" s="80">
        <f>SUM(C25:C28)</f>
        <v>21963.2955</v>
      </c>
    </row>
    <row r="25" spans="1:3" ht="21" customHeight="1">
      <c r="A25" s="45" t="s">
        <v>109</v>
      </c>
      <c r="B25" s="80">
        <v>4120</v>
      </c>
      <c r="C25" s="80">
        <f t="shared" si="0"/>
        <v>2281.038</v>
      </c>
    </row>
    <row r="26" spans="1:3" ht="21.75" customHeight="1">
      <c r="A26" s="45" t="s">
        <v>124</v>
      </c>
      <c r="B26" s="80">
        <v>16800</v>
      </c>
      <c r="C26" s="80">
        <f t="shared" si="0"/>
        <v>9301.32</v>
      </c>
    </row>
    <row r="27" spans="1:3" ht="21.75" customHeight="1">
      <c r="A27" s="63" t="s">
        <v>110</v>
      </c>
      <c r="B27" s="80">
        <v>4700</v>
      </c>
      <c r="C27" s="80">
        <f t="shared" si="0"/>
        <v>2602.155</v>
      </c>
    </row>
    <row r="28" spans="1:3" ht="21" customHeight="1">
      <c r="A28" s="45" t="s">
        <v>128</v>
      </c>
      <c r="B28" s="80">
        <v>14050</v>
      </c>
      <c r="C28" s="80">
        <f t="shared" si="0"/>
        <v>7778.7825</v>
      </c>
    </row>
    <row r="29" spans="1:3" ht="29.25" customHeight="1">
      <c r="A29" s="45" t="s">
        <v>111</v>
      </c>
      <c r="B29" s="80">
        <f>+B24+B23+B17+B16+B13</f>
        <v>103245.6</v>
      </c>
      <c r="C29" s="80">
        <f>+C24+C23+C17+C16+C13</f>
        <v>57161.926439999996</v>
      </c>
    </row>
    <row r="30" spans="1:5" ht="18" customHeight="1">
      <c r="A30" s="180" t="s">
        <v>90</v>
      </c>
      <c r="B30" s="180"/>
      <c r="C30" s="180"/>
      <c r="D30" s="180"/>
      <c r="E30" s="177"/>
    </row>
    <row r="31" spans="1:5" ht="21" customHeight="1">
      <c r="A31" s="6" t="s">
        <v>189</v>
      </c>
      <c r="B31" s="178"/>
      <c r="C31" s="184"/>
      <c r="D31" s="177"/>
      <c r="E31" s="177"/>
    </row>
    <row r="32" spans="1:5" s="64" customFormat="1" ht="15">
      <c r="A32" s="6" t="s">
        <v>112</v>
      </c>
      <c r="B32" s="6"/>
      <c r="C32" s="6"/>
      <c r="D32" s="6"/>
      <c r="E32" s="6"/>
    </row>
    <row r="33" spans="1:5" ht="17.25">
      <c r="A33" s="6" t="s">
        <v>190</v>
      </c>
      <c r="B33" s="6"/>
      <c r="C33" s="6"/>
      <c r="D33" s="177"/>
      <c r="E33" s="177"/>
    </row>
    <row r="34" spans="1:5" ht="17.25">
      <c r="A34" s="6" t="s">
        <v>191</v>
      </c>
      <c r="B34" s="6"/>
      <c r="C34" s="6"/>
      <c r="D34" s="177"/>
      <c r="E34" s="177"/>
    </row>
    <row r="35" spans="1:5" s="64" customFormat="1" ht="17.25" customHeight="1">
      <c r="A35" s="6" t="s">
        <v>113</v>
      </c>
      <c r="B35" s="6"/>
      <c r="C35" s="6"/>
      <c r="D35" s="6"/>
      <c r="E35" s="6"/>
    </row>
    <row r="36" spans="1:5" ht="17.25">
      <c r="A36" s="6" t="s">
        <v>238</v>
      </c>
      <c r="B36" s="6"/>
      <c r="C36" s="6"/>
      <c r="D36" s="177"/>
      <c r="E36" s="177"/>
    </row>
    <row r="37" spans="1:5" ht="17.25" customHeight="1" hidden="1">
      <c r="A37" s="179" t="s">
        <v>46</v>
      </c>
      <c r="B37" s="179"/>
      <c r="C37" s="179"/>
      <c r="D37" s="177"/>
      <c r="E37" s="177"/>
    </row>
    <row r="38" spans="1:5" ht="17.25" customHeight="1" hidden="1">
      <c r="A38" s="179" t="s">
        <v>21</v>
      </c>
      <c r="B38" s="179">
        <v>6000</v>
      </c>
      <c r="C38" s="179" t="s">
        <v>24</v>
      </c>
      <c r="D38" s="177"/>
      <c r="E38" s="177"/>
    </row>
    <row r="39" spans="1:5" ht="17.25" customHeight="1" hidden="1">
      <c r="A39" s="179" t="s">
        <v>9</v>
      </c>
      <c r="B39" s="179">
        <v>1800</v>
      </c>
      <c r="C39" s="179" t="s">
        <v>24</v>
      </c>
      <c r="D39" s="177"/>
      <c r="E39" s="177"/>
    </row>
    <row r="40" spans="1:5" ht="17.25" customHeight="1" hidden="1">
      <c r="A40" s="179" t="s">
        <v>31</v>
      </c>
      <c r="B40" s="179">
        <v>1800</v>
      </c>
      <c r="C40" s="179" t="s">
        <v>24</v>
      </c>
      <c r="D40" s="177"/>
      <c r="E40" s="177"/>
    </row>
    <row r="41" spans="1:5" ht="17.25" customHeight="1" hidden="1">
      <c r="A41" s="179" t="s">
        <v>10</v>
      </c>
      <c r="B41" s="179">
        <v>1000</v>
      </c>
      <c r="C41" s="179" t="s">
        <v>24</v>
      </c>
      <c r="D41" s="177"/>
      <c r="E41" s="177"/>
    </row>
    <row r="42" spans="1:5" ht="17.25" customHeight="1" hidden="1">
      <c r="A42" s="179" t="s">
        <v>11</v>
      </c>
      <c r="B42" s="179">
        <v>3600</v>
      </c>
      <c r="C42" s="179" t="s">
        <v>24</v>
      </c>
      <c r="D42" s="177"/>
      <c r="E42" s="177"/>
    </row>
    <row r="43" spans="1:5" ht="17.25" customHeight="1" hidden="1">
      <c r="A43" s="179" t="s">
        <v>37</v>
      </c>
      <c r="B43" s="179">
        <v>2400</v>
      </c>
      <c r="C43" s="179" t="s">
        <v>24</v>
      </c>
      <c r="D43" s="177"/>
      <c r="E43" s="177"/>
    </row>
    <row r="44" spans="1:5" ht="17.25" customHeight="1" hidden="1">
      <c r="A44" s="179" t="s">
        <v>8</v>
      </c>
      <c r="B44" s="179">
        <v>6004</v>
      </c>
      <c r="C44" s="179" t="s">
        <v>24</v>
      </c>
      <c r="D44" s="177"/>
      <c r="E44" s="177"/>
    </row>
    <row r="45" spans="1:5" ht="17.25" customHeight="1" hidden="1">
      <c r="A45" s="179" t="s">
        <v>27</v>
      </c>
      <c r="B45" s="179"/>
      <c r="C45" s="179"/>
      <c r="D45" s="177"/>
      <c r="E45" s="177"/>
    </row>
    <row r="46" spans="1:5" ht="17.25" customHeight="1" hidden="1">
      <c r="A46" s="179" t="s">
        <v>272</v>
      </c>
      <c r="B46" s="179"/>
      <c r="C46" s="179"/>
      <c r="D46" s="177"/>
      <c r="E46" s="177"/>
    </row>
    <row r="47" spans="1:5" ht="17.25" customHeight="1" hidden="1">
      <c r="A47" s="179" t="s">
        <v>14</v>
      </c>
      <c r="B47" s="179"/>
      <c r="C47" s="179"/>
      <c r="D47" s="177"/>
      <c r="E47" s="177"/>
    </row>
    <row r="48" spans="1:5" ht="17.25" customHeight="1" hidden="1">
      <c r="A48" s="179" t="s">
        <v>15</v>
      </c>
      <c r="B48" s="179"/>
      <c r="C48" s="179"/>
      <c r="D48" s="177"/>
      <c r="E48" s="177"/>
    </row>
    <row r="49" spans="1:5" ht="17.25" customHeight="1" hidden="1">
      <c r="A49" s="179" t="s">
        <v>16</v>
      </c>
      <c r="B49" s="179"/>
      <c r="C49" s="179"/>
      <c r="D49" s="177"/>
      <c r="E49" s="177"/>
    </row>
    <row r="50" spans="1:5" ht="17.25" customHeight="1" hidden="1">
      <c r="A50" s="179" t="s">
        <v>17</v>
      </c>
      <c r="B50" s="179"/>
      <c r="C50" s="179"/>
      <c r="D50" s="177"/>
      <c r="E50" s="177"/>
    </row>
    <row r="51" spans="1:5" ht="17.25" customHeight="1" hidden="1">
      <c r="A51" s="179" t="s">
        <v>28</v>
      </c>
      <c r="B51" s="179"/>
      <c r="C51" s="179"/>
      <c r="D51" s="177"/>
      <c r="E51" s="177"/>
    </row>
    <row r="52" spans="1:5" ht="17.25" customHeight="1" hidden="1">
      <c r="A52" s="179" t="s">
        <v>19</v>
      </c>
      <c r="B52" s="179"/>
      <c r="C52" s="179"/>
      <c r="D52" s="177"/>
      <c r="E52" s="177"/>
    </row>
    <row r="53" spans="1:5" ht="17.25" customHeight="1" hidden="1">
      <c r="A53" s="179" t="s">
        <v>20</v>
      </c>
      <c r="B53" s="179"/>
      <c r="C53" s="179"/>
      <c r="D53" s="177"/>
      <c r="E53" s="177"/>
    </row>
    <row r="54" spans="1:5" s="64" customFormat="1" ht="18" customHeight="1">
      <c r="A54" s="6" t="s">
        <v>130</v>
      </c>
      <c r="B54" s="6"/>
      <c r="C54" s="6"/>
      <c r="D54" s="6"/>
      <c r="E54" s="6"/>
    </row>
    <row r="55" spans="1:5" s="48" customFormat="1" ht="17.25" customHeight="1">
      <c r="A55" s="6" t="s">
        <v>239</v>
      </c>
      <c r="B55" s="6"/>
      <c r="C55" s="6"/>
      <c r="D55" s="177"/>
      <c r="E55" s="177"/>
    </row>
    <row r="56" spans="1:3" s="48" customFormat="1" ht="17.25" customHeight="1">
      <c r="A56" s="104"/>
      <c r="B56" s="75"/>
      <c r="C56" s="75"/>
    </row>
    <row r="57" spans="1:3" ht="21.75" customHeight="1">
      <c r="A57" s="64"/>
      <c r="B57" s="64"/>
      <c r="C57" s="64"/>
    </row>
    <row r="58" spans="1:3" ht="21.75" customHeight="1">
      <c r="A58" s="64"/>
      <c r="B58" s="64"/>
      <c r="C58" s="64"/>
    </row>
  </sheetData>
  <sheetProtection/>
  <mergeCells count="6">
    <mergeCell ref="A6:C6"/>
    <mergeCell ref="A30:D30"/>
    <mergeCell ref="A8:C8"/>
    <mergeCell ref="A7:C7"/>
    <mergeCell ref="A10:A11"/>
    <mergeCell ref="B10:C10"/>
  </mergeCells>
  <printOptions/>
  <pageMargins left="0.69" right="0.29" top="0.21" bottom="0.18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</dc:creator>
  <cp:keywords/>
  <dc:description/>
  <cp:lastModifiedBy>User</cp:lastModifiedBy>
  <cp:lastPrinted>2019-04-29T14:18:18Z</cp:lastPrinted>
  <dcterms:created xsi:type="dcterms:W3CDTF">2010-01-14T05:38:32Z</dcterms:created>
  <dcterms:modified xsi:type="dcterms:W3CDTF">2019-04-29T14:20:13Z</dcterms:modified>
  <cp:category/>
  <cp:version/>
  <cp:contentType/>
  <cp:contentStatus/>
</cp:coreProperties>
</file>